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 activeTab="3"/>
  </bookViews>
  <sheets>
    <sheet name="แบบ ภายใน" sheetId="1" r:id="rId1"/>
    <sheet name="ส่วน 2" sheetId="2" r:id="rId2"/>
    <sheet name="ส่วนที่ 2 (ยุธทศาสตร์)" sheetId="3" r:id="rId3"/>
    <sheet name="ตารางแสดงค่าเฉลี่ย" sheetId="4" r:id="rId4"/>
    <sheet name="ตารางอธิบาย" sheetId="5" r:id="rId5"/>
  </sheets>
  <calcPr calcId="144525"/>
</workbook>
</file>

<file path=xl/calcChain.xml><?xml version="1.0" encoding="utf-8"?>
<calcChain xmlns="http://schemas.openxmlformats.org/spreadsheetml/2006/main">
  <c r="M9" i="2" l="1"/>
  <c r="G220" i="3" l="1"/>
  <c r="I267" i="3" l="1"/>
  <c r="I266" i="3"/>
  <c r="I265" i="3"/>
  <c r="I264" i="3"/>
  <c r="I263" i="3"/>
  <c r="I262" i="3"/>
  <c r="I261" i="3"/>
  <c r="I260" i="3"/>
  <c r="I259" i="3"/>
  <c r="I258" i="3"/>
  <c r="G258" i="3"/>
  <c r="I257" i="3"/>
  <c r="I256" i="3"/>
  <c r="I255" i="3"/>
  <c r="I254" i="3"/>
  <c r="I253" i="3"/>
  <c r="I252" i="3"/>
  <c r="I251" i="3"/>
  <c r="I250" i="3"/>
  <c r="I228" i="3"/>
  <c r="I227" i="3"/>
  <c r="I226" i="3"/>
  <c r="I225" i="3"/>
  <c r="I224" i="3"/>
  <c r="I223" i="3"/>
  <c r="I222" i="3"/>
  <c r="I221" i="3"/>
  <c r="G219" i="3"/>
  <c r="F219" i="3"/>
  <c r="E219" i="3"/>
  <c r="D219" i="3"/>
  <c r="I220" i="3"/>
  <c r="I218" i="3"/>
  <c r="I217" i="3"/>
  <c r="I216" i="3"/>
  <c r="I215" i="3"/>
  <c r="I214" i="3"/>
  <c r="I213" i="3"/>
  <c r="I212" i="3"/>
  <c r="I211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219" i="3" l="1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66" i="3" l="1"/>
  <c r="I65" i="3"/>
  <c r="I64" i="3"/>
  <c r="I63" i="3"/>
  <c r="I62" i="3"/>
  <c r="I61" i="3"/>
  <c r="I60" i="3"/>
  <c r="I59" i="3"/>
  <c r="I58" i="3"/>
  <c r="I57" i="3"/>
  <c r="I56" i="3"/>
  <c r="I55" i="3"/>
  <c r="K54" i="3"/>
  <c r="I54" i="3"/>
  <c r="I53" i="3"/>
  <c r="I52" i="3"/>
  <c r="I51" i="3"/>
  <c r="I50" i="3"/>
  <c r="I49" i="3"/>
  <c r="L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16" i="3" l="1"/>
  <c r="I28" i="3" l="1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K31" i="1"/>
  <c r="K30" i="1"/>
  <c r="J24" i="4" l="1"/>
  <c r="I24" i="4"/>
  <c r="H24" i="4"/>
  <c r="G24" i="4"/>
  <c r="F24" i="4"/>
  <c r="E24" i="4"/>
  <c r="D24" i="4"/>
  <c r="K22" i="4"/>
  <c r="K20" i="4"/>
  <c r="K18" i="4"/>
  <c r="K16" i="4"/>
  <c r="K14" i="4"/>
  <c r="K12" i="4"/>
  <c r="K10" i="4"/>
  <c r="K8" i="4"/>
  <c r="K6" i="4"/>
  <c r="N266" i="3"/>
  <c r="M266" i="3"/>
  <c r="L266" i="3"/>
  <c r="K266" i="3"/>
  <c r="N227" i="3"/>
  <c r="M227" i="3"/>
  <c r="L227" i="3"/>
  <c r="K227" i="3"/>
  <c r="K24" i="4" l="1"/>
  <c r="P266" i="3"/>
  <c r="P267" i="3" s="1"/>
  <c r="N185" i="3"/>
  <c r="N186" i="3" s="1"/>
  <c r="G187" i="3" s="1"/>
  <c r="M185" i="3"/>
  <c r="M186" i="3" s="1"/>
  <c r="F187" i="3" s="1"/>
  <c r="L185" i="3"/>
  <c r="L186" i="3" s="1"/>
  <c r="E187" i="3" s="1"/>
  <c r="K185" i="3"/>
  <c r="K186" i="3" s="1"/>
  <c r="D187" i="3" s="1"/>
  <c r="N145" i="3"/>
  <c r="N146" i="3" s="1"/>
  <c r="G147" i="3" s="1"/>
  <c r="M145" i="3"/>
  <c r="M146" i="3" s="1"/>
  <c r="F147" i="3" s="1"/>
  <c r="L145" i="3"/>
  <c r="L146" i="3" s="1"/>
  <c r="E147" i="3" s="1"/>
  <c r="K145" i="3"/>
  <c r="K146" i="3" s="1"/>
  <c r="D147" i="3" s="1"/>
  <c r="O107" i="3"/>
  <c r="O108" i="3" s="1"/>
  <c r="H108" i="3" s="1"/>
  <c r="N107" i="3"/>
  <c r="N108" i="3" s="1"/>
  <c r="G108" i="3" s="1"/>
  <c r="M107" i="3"/>
  <c r="M108" i="3" s="1"/>
  <c r="F108" i="3" s="1"/>
  <c r="L107" i="3"/>
  <c r="K107" i="3"/>
  <c r="K108" i="3" s="1"/>
  <c r="D108" i="3" s="1"/>
  <c r="O105" i="3"/>
  <c r="O106" i="3" s="1"/>
  <c r="H107" i="3" s="1"/>
  <c r="N105" i="3"/>
  <c r="N106" i="3" s="1"/>
  <c r="G107" i="3" s="1"/>
  <c r="M105" i="3"/>
  <c r="M106" i="3" s="1"/>
  <c r="F107" i="3" s="1"/>
  <c r="L105" i="3"/>
  <c r="L106" i="3" s="1"/>
  <c r="E107" i="3" s="1"/>
  <c r="K105" i="3"/>
  <c r="K106" i="3" s="1"/>
  <c r="D107" i="3" s="1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N7" i="2"/>
  <c r="N8" i="2" s="1"/>
  <c r="O26" i="2"/>
  <c r="O27" i="2" s="1"/>
  <c r="H27" i="2" s="1"/>
  <c r="N26" i="2"/>
  <c r="N27" i="2" s="1"/>
  <c r="G27" i="2" s="1"/>
  <c r="M26" i="2"/>
  <c r="M27" i="2" s="1"/>
  <c r="F27" i="2" s="1"/>
  <c r="L27" i="2"/>
  <c r="K26" i="2"/>
  <c r="K27" i="2" s="1"/>
  <c r="D27" i="2" s="1"/>
  <c r="K4" i="2"/>
  <c r="L4" i="2" s="1"/>
  <c r="O67" i="3"/>
  <c r="O68" i="3"/>
  <c r="H68" i="3" s="1"/>
  <c r="N67" i="3"/>
  <c r="N68" i="3" s="1"/>
  <c r="G68" i="3" s="1"/>
  <c r="M67" i="3"/>
  <c r="M68" i="3" s="1"/>
  <c r="F68" i="3" s="1"/>
  <c r="L67" i="3"/>
  <c r="L68" i="3" s="1"/>
  <c r="E68" i="3" s="1"/>
  <c r="K67" i="3"/>
  <c r="O65" i="3"/>
  <c r="O66" i="3" s="1"/>
  <c r="H67" i="3" s="1"/>
  <c r="N65" i="3"/>
  <c r="N66" i="3" s="1"/>
  <c r="G67" i="3" s="1"/>
  <c r="M65" i="3"/>
  <c r="M66" i="3" s="1"/>
  <c r="F67" i="3" s="1"/>
  <c r="L65" i="3"/>
  <c r="L66" i="3" s="1"/>
  <c r="E67" i="3" s="1"/>
  <c r="K65" i="3"/>
  <c r="K66" i="3" s="1"/>
  <c r="K49" i="3"/>
  <c r="K50" i="3" s="1"/>
  <c r="N24" i="2"/>
  <c r="N25" i="2" s="1"/>
  <c r="G26" i="2" s="1"/>
  <c r="O29" i="3"/>
  <c r="N29" i="3"/>
  <c r="M29" i="3"/>
  <c r="L29" i="3"/>
  <c r="K29" i="3"/>
  <c r="D30" i="3" s="1"/>
  <c r="O27" i="3"/>
  <c r="O28" i="3" s="1"/>
  <c r="N27" i="3"/>
  <c r="M27" i="3"/>
  <c r="L27" i="3"/>
  <c r="K27" i="3"/>
  <c r="O268" i="3"/>
  <c r="O269" i="3" s="1"/>
  <c r="H269" i="3" s="1"/>
  <c r="N268" i="3"/>
  <c r="N269" i="3" s="1"/>
  <c r="G269" i="3" s="1"/>
  <c r="M268" i="3"/>
  <c r="M269" i="3" s="1"/>
  <c r="F269" i="3" s="1"/>
  <c r="L268" i="3"/>
  <c r="L269" i="3" s="1"/>
  <c r="E269" i="3" s="1"/>
  <c r="K268" i="3"/>
  <c r="O267" i="3"/>
  <c r="H268" i="3" s="1"/>
  <c r="N267" i="3"/>
  <c r="G268" i="3" s="1"/>
  <c r="M267" i="3"/>
  <c r="F268" i="3" s="1"/>
  <c r="L267" i="3"/>
  <c r="E268" i="3" s="1"/>
  <c r="K267" i="3"/>
  <c r="D268" i="3" s="1"/>
  <c r="O229" i="3"/>
  <c r="O230" i="3" s="1"/>
  <c r="H230" i="3" s="1"/>
  <c r="N229" i="3"/>
  <c r="N230" i="3" s="1"/>
  <c r="G230" i="3" s="1"/>
  <c r="M229" i="3"/>
  <c r="M230" i="3" s="1"/>
  <c r="F230" i="3" s="1"/>
  <c r="L229" i="3"/>
  <c r="L230" i="3" s="1"/>
  <c r="E230" i="3" s="1"/>
  <c r="K229" i="3"/>
  <c r="O227" i="3"/>
  <c r="O228" i="3" s="1"/>
  <c r="H229" i="3" s="1"/>
  <c r="N228" i="3"/>
  <c r="G229" i="3" s="1"/>
  <c r="M228" i="3"/>
  <c r="F229" i="3" s="1"/>
  <c r="L228" i="3"/>
  <c r="E229" i="3" s="1"/>
  <c r="K228" i="3"/>
  <c r="D229" i="3" s="1"/>
  <c r="O187" i="3"/>
  <c r="O188" i="3" s="1"/>
  <c r="H188" i="3" s="1"/>
  <c r="N187" i="3"/>
  <c r="N188" i="3" s="1"/>
  <c r="G188" i="3" s="1"/>
  <c r="M187" i="3"/>
  <c r="M188" i="3" s="1"/>
  <c r="F188" i="3" s="1"/>
  <c r="L187" i="3"/>
  <c r="L188" i="3" s="1"/>
  <c r="E188" i="3" s="1"/>
  <c r="K187" i="3"/>
  <c r="K188" i="3" s="1"/>
  <c r="D188" i="3" s="1"/>
  <c r="O185" i="3"/>
  <c r="O186" i="3" s="1"/>
  <c r="H187" i="3" s="1"/>
  <c r="O147" i="3"/>
  <c r="O148" i="3" s="1"/>
  <c r="H148" i="3" s="1"/>
  <c r="N147" i="3"/>
  <c r="N148" i="3" s="1"/>
  <c r="G148" i="3" s="1"/>
  <c r="M147" i="3"/>
  <c r="M148" i="3" s="1"/>
  <c r="F148" i="3" s="1"/>
  <c r="L147" i="3"/>
  <c r="L148" i="3" s="1"/>
  <c r="E148" i="3" s="1"/>
  <c r="K147" i="3"/>
  <c r="K148" i="3" s="1"/>
  <c r="D148" i="3" s="1"/>
  <c r="O145" i="3"/>
  <c r="O146" i="3" s="1"/>
  <c r="H147" i="3" s="1"/>
  <c r="O24" i="2"/>
  <c r="O25" i="2" s="1"/>
  <c r="H26" i="2" s="1"/>
  <c r="M24" i="2"/>
  <c r="M25" i="2" s="1"/>
  <c r="L24" i="2"/>
  <c r="L25" i="2" s="1"/>
  <c r="E26" i="2" s="1"/>
  <c r="K24" i="2"/>
  <c r="K25" i="2" s="1"/>
  <c r="D26" i="2" s="1"/>
  <c r="K17" i="2"/>
  <c r="K18" i="2" s="1"/>
  <c r="L17" i="2"/>
  <c r="L18" i="2" s="1"/>
  <c r="M28" i="3" l="1"/>
  <c r="F29" i="3"/>
  <c r="L30" i="3"/>
  <c r="E30" i="3"/>
  <c r="N28" i="3"/>
  <c r="G29" i="3"/>
  <c r="M30" i="3"/>
  <c r="F30" i="3"/>
  <c r="N30" i="3"/>
  <c r="G30" i="3"/>
  <c r="L28" i="3"/>
  <c r="E29" i="3"/>
  <c r="O30" i="3"/>
  <c r="H30" i="3"/>
  <c r="K28" i="3"/>
  <c r="D29" i="3"/>
  <c r="I229" i="3"/>
  <c r="P67" i="3"/>
  <c r="P68" i="3" s="1"/>
  <c r="P27" i="2"/>
  <c r="I187" i="3"/>
  <c r="I107" i="3"/>
  <c r="P107" i="3"/>
  <c r="P108" i="3" s="1"/>
  <c r="P145" i="3"/>
  <c r="P146" i="3" s="1"/>
  <c r="I188" i="3"/>
  <c r="P29" i="3"/>
  <c r="K30" i="3"/>
  <c r="I147" i="3"/>
  <c r="P66" i="3"/>
  <c r="D67" i="3"/>
  <c r="I67" i="3" s="1"/>
  <c r="I148" i="3"/>
  <c r="K230" i="3"/>
  <c r="D230" i="3" s="1"/>
  <c r="I230" i="3" s="1"/>
  <c r="P229" i="3"/>
  <c r="P230" i="3" s="1"/>
  <c r="P105" i="3"/>
  <c r="P106" i="3" s="1"/>
  <c r="I268" i="3"/>
  <c r="P27" i="3"/>
  <c r="P65" i="3"/>
  <c r="L108" i="3"/>
  <c r="E108" i="3" s="1"/>
  <c r="I108" i="3" s="1"/>
  <c r="P147" i="3"/>
  <c r="P148" i="3" s="1"/>
  <c r="P185" i="3"/>
  <c r="P186" i="3" s="1"/>
  <c r="K68" i="3"/>
  <c r="D68" i="3" s="1"/>
  <c r="I68" i="3" s="1"/>
  <c r="K269" i="3"/>
  <c r="D269" i="3" s="1"/>
  <c r="I269" i="3" s="1"/>
  <c r="P268" i="3"/>
  <c r="P269" i="3" s="1"/>
  <c r="P187" i="3"/>
  <c r="P188" i="3" s="1"/>
  <c r="P227" i="3"/>
  <c r="P228" i="3" s="1"/>
  <c r="E27" i="2"/>
  <c r="I27" i="2" s="1"/>
  <c r="P25" i="2"/>
  <c r="F26" i="2"/>
  <c r="I26" i="2" s="1"/>
  <c r="I30" i="3" l="1"/>
  <c r="I29" i="3"/>
  <c r="P28" i="3"/>
  <c r="P30" i="3"/>
  <c r="K12" i="3"/>
  <c r="K13" i="3" s="1"/>
</calcChain>
</file>

<file path=xl/sharedStrings.xml><?xml version="1.0" encoding="utf-8"?>
<sst xmlns="http://schemas.openxmlformats.org/spreadsheetml/2006/main" count="567" uniqueCount="173">
  <si>
    <t>แบบประเมิน 3/2 แบบประเมินความพึพอใจของ บุคลากร ต่อผลการดำเนินงาน</t>
  </si>
  <si>
    <t>ของเทศบาลตำบลบ้านสิงห์</t>
  </si>
  <si>
    <t>ส่วนที่  1  ข้อมูลทั่วไป</t>
  </si>
  <si>
    <t>คุณลักษณะของประชากร</t>
  </si>
  <si>
    <t>ร้อยละ</t>
  </si>
  <si>
    <t>จำนวน(คน)</t>
  </si>
  <si>
    <t>เพศ</t>
  </si>
  <si>
    <t>ชาย</t>
  </si>
  <si>
    <t>หญิง</t>
  </si>
  <si>
    <t>อายุ</t>
  </si>
  <si>
    <t>อายุต่ำกว่า 20 ปี</t>
  </si>
  <si>
    <t>อายุ  20 – 30 ปี</t>
  </si>
  <si>
    <t>อายุ  31 – 40 ปี</t>
  </si>
  <si>
    <t>อายุ  41 – 50 ปี</t>
  </si>
  <si>
    <t>อายุ  51 – 60 ปี</t>
  </si>
  <si>
    <t>มากกว่า 60  ปีขึ้นไป</t>
  </si>
  <si>
    <t>การศึกษา</t>
  </si>
  <si>
    <t>ต่ำกว่าหรือเทียบเท่าประถมศึกษา</t>
  </si>
  <si>
    <t>มัธยมศึกษาตอนต้น</t>
  </si>
  <si>
    <t>มัธยมตอนปลาย/ปวช.</t>
  </si>
  <si>
    <t>ปวท./ปวส./อนุปริญญา</t>
  </si>
  <si>
    <t>ปริญญาตรี</t>
  </si>
  <si>
    <t>สูงกว่าปริญญาตรี</t>
  </si>
  <si>
    <t>ประเภทเจ้าหน้าที่</t>
  </si>
  <si>
    <t>ข้าราชการการเมือง</t>
  </si>
  <si>
    <t>ข้าราชการประจำ</t>
  </si>
  <si>
    <t>ลูกจ้างประจำ</t>
  </si>
  <si>
    <t>พนักงานจ้างตามภารกิจ</t>
  </si>
  <si>
    <t>พนักงานจ้างทั่วไป</t>
  </si>
  <si>
    <t>ส่วนที่  2</t>
  </si>
  <si>
    <t>ความพึงพอใจต่อการดำเนินงานของเทศบาลตำบลบ้านสิงห์</t>
  </si>
  <si>
    <t>ประเด็น</t>
  </si>
  <si>
    <t>ระดับ</t>
  </si>
  <si>
    <t>ความพอใจ</t>
  </si>
  <si>
    <t>x</t>
  </si>
  <si>
    <t>มากที่สุด</t>
  </si>
  <si>
    <t>มาก</t>
  </si>
  <si>
    <t>ปานกลาง</t>
  </si>
  <si>
    <t>น้อย</t>
  </si>
  <si>
    <t>น้อยที่สุด</t>
  </si>
  <si>
    <t>1)  การเปิดโอกาสให้ประชาชนมีส่วน</t>
  </si>
  <si>
    <t>ร่วมในโครงการ/กิจกรรม</t>
  </si>
  <si>
    <t>2)  การประชาสัมพันธ์ให้ประชาชน</t>
  </si>
  <si>
    <t>รับรู้ข้อมูลโครงการ/กิจกรรม</t>
  </si>
  <si>
    <t>3)  การเปิดโอกาสให้ประชาชนแสดง</t>
  </si>
  <si>
    <t>ความคิดเห็นในโครงการ/กิจกรรม</t>
  </si>
  <si>
    <t>4)  การรายงานผลการดำเนินงาน</t>
  </si>
  <si>
    <t>ของโครงการ/กิจกรรม</t>
  </si>
  <si>
    <t>5)  ความโปร่งใสในการดำเนิน</t>
  </si>
  <si>
    <t>โครงการ/กิจกรรม</t>
  </si>
  <si>
    <t>6)  การดำเนินงานเป็นไปตามระยะ</t>
  </si>
  <si>
    <t>เวลาที่กำหนด</t>
  </si>
  <si>
    <t>7)  ผลการดำเนินงานโครงการ/</t>
  </si>
  <si>
    <t>กิจกรรมนำไปสู่การแก้ไขปัญหา</t>
  </si>
  <si>
    <t>8)  การแก้ไขปัญหา และการตอบ</t>
  </si>
  <si>
    <t>สนองความต้องการของประชาชน</t>
  </si>
  <si>
    <t>9)  ประโยชน์ที่ประชาชนได้รับจาก</t>
  </si>
  <si>
    <t>การดำเนินการโครงการ/กิจกรรม</t>
  </si>
  <si>
    <t>ในภาพรวม</t>
  </si>
  <si>
    <t xml:space="preserve"> </t>
  </si>
  <si>
    <t>ระดับความพึงพอใจของบุคลากรของเทศบาลตำบลบ้านสิงห์ต่อผลการดำเนินงานของเทศบาลตำบลบ้านสิงห์</t>
  </si>
  <si>
    <t xml:space="preserve"> ดังต่อไปนี้</t>
  </si>
  <si>
    <t>การสำรวจความพึงพอใจของบุคลากรของเทศบาลตำบลบ้านสิงห์   ต่อผลการดำเนินงานของเทศบาลตำบล</t>
  </si>
  <si>
    <t xml:space="preserve">บ้านสิงห์ ในภาพรวมพบว่า บุคลากรของเทศบาลตำบลบ้านสิงห์มีความพึงพอใจต่อผลการดำเนินงาน ในภาพรวม ค่าเฉลี่ย </t>
  </si>
  <si>
    <r>
      <t>ตาราง แสดงค่าเฉลี่ย ค่าร้อยละ ระดับความพึงพอใจของ</t>
    </r>
    <r>
      <rPr>
        <b/>
        <sz val="16"/>
        <color theme="1"/>
        <rFont val="TH SarabunIT๙"/>
        <family val="2"/>
      </rPr>
      <t xml:space="preserve"> </t>
    </r>
    <r>
      <rPr>
        <b/>
        <u/>
        <sz val="16"/>
        <color theme="1"/>
        <rFont val="TH SarabunIT๙"/>
        <family val="2"/>
      </rPr>
      <t>บุคลากรของเทศบาลตำบลบ้านสิงห์</t>
    </r>
    <r>
      <rPr>
        <sz val="16"/>
        <color theme="1"/>
        <rFont val="TH SarabunIT๙"/>
        <family val="2"/>
      </rPr>
      <t xml:space="preserve">   ต่อการดำเนินงานของ</t>
    </r>
  </si>
  <si>
    <t xml:space="preserve">เทศบาลตำบลบ้านสิงห์ </t>
  </si>
  <si>
    <t>ยุทธศาสตร์ที่ 1  การพัฒนาด้านโครงสร้างพื้นฐาน สาธารณูปโภค และสาธารณูปการ</t>
  </si>
  <si>
    <t>(เช่น ก่อสร้าง ปรับปรุง บำรุงรักษาถนน ตรอก ซอย ทางเดินเท้า การพัฒนาการจราจรและระบบขนส่ง ระบบ</t>
  </si>
  <si>
    <t>ไฟฟ้าสาธารณะ ก่อสร้างปรับปรุงและพัฒนาแหล่งน้ำเพื่อการอุปโภค-บริโภค ระบบสื่อสารโทรคมนาคม)</t>
  </si>
  <si>
    <t>ยุทธศาสตร์ที่ 2  การพัฒนาด้านการจัดการทรัพยากรธรรมชาติและสิ่งแวดล้อม</t>
  </si>
  <si>
    <t>ยุทธศาสตร์ที่ 3  การพัฒนาด้านการบริหารและการจัดบริการด้านสาธารณสุข</t>
  </si>
  <si>
    <t>(เช่น การให้ความรู้และบริการด้านสาธารณสุข การรณรงค์ประชาสัมพันธ์ป้องกันโรคต่าง ๆ  การป้องกันและ</t>
  </si>
  <si>
    <t>(เช่น การสร้างจิตสำนึกและตระหนักในการจัดการทรัพยากรธรรมชาติ การจัดระบบบริหารจัดการขยะการ</t>
  </si>
  <si>
    <t xml:space="preserve">ปรับปรุงและพัฒนาสภาพแวดล้อมชุมชน เป็นต้น) </t>
  </si>
  <si>
    <t>ส่งเสริมสุขภาพประชาชน การส่งเสริมการออกกำลังกาย สนับสนุนและส่งเสริมการกีฬาทุกชนิด เป็นต้น)</t>
  </si>
  <si>
    <t>ยุทธศาสตร์ที่ 4   การพัฒนาด้านระบบการศึกษาและส่งเสริมศิลปวัฒนธรรมท้องถิ่น</t>
  </si>
  <si>
    <t xml:space="preserve"> (เช่น ส่งเสริมระบบการศึกษา ส่งเสริมขนบธรรมเนียม จารีตประเพณี ศิลปวัฒนธรรม ภูมิปัญญาท้องถิ่น</t>
  </si>
  <si>
    <t>วัฒนธรรมท้องถิ่นและวัฒนธรรมอันดี ส่งเสริมสนับสนุนการจัดการเรียนการสอนศูนย์พัฒนาเด็กเล็กในสังกัด</t>
  </si>
  <si>
    <t>ยุทธศาสตร์ที่ 5 การพัฒนาด้านเสริมสร้างความเข้มแข็งของระบบเศรษฐกิจชุมชนตามปรัชญาเศรษฐกิจพอเพียง</t>
  </si>
  <si>
    <t>ยุทธศาสตร์ที่ 6 การพัฒนาด้านพัฒนาคุณภาพชีวิต ศักยภาพคนและความเข้มแข็งของชุมชน</t>
  </si>
  <si>
    <t>ยุทธศาสตร์ที่ 7  การพัฒนาด้านประสิทธิภาพการเมือง การบริหารและพัฒนาบุคลากรท้องถิ่น</t>
  </si>
  <si>
    <t>(เช่น ส่งเสริมการมีส่วนร่วมของประชาชน พัฒนาส่งเสริมความรู้ความเข้าใจเกี่ยวกับการปกครองระบอบ</t>
  </si>
  <si>
    <t>ยุทธศาสตร์</t>
  </si>
  <si>
    <t>1) การเปิดโอกาสให้ประชาชนมีส่วนร่วมในโครงการ/</t>
  </si>
  <si>
    <t>กิจกรรม</t>
  </si>
  <si>
    <t>2) การประชาสัมพันธ์ให้ประชาชนรับรู้ข้อมูลโครงการ/</t>
  </si>
  <si>
    <t>3) การเปิดโอกาสให้ประชาชนแสดงความคิดเห็นใน</t>
  </si>
  <si>
    <t>4) การรายงานผลการดำเนินงานของโครงการ/</t>
  </si>
  <si>
    <t>5) ความโปร่งใสในการดำเนินโครงการ/กิจกรรม</t>
  </si>
  <si>
    <t>6) การดำเนินงานเป็นไปตามระยะเวลาที่กำหนด</t>
  </si>
  <si>
    <t>7) ผลการดำเนินงานโครงการ/กิจกรรมนำไปสู่การ</t>
  </si>
  <si>
    <t>แก้ไขปัญหา</t>
  </si>
  <si>
    <t>8) การแก้ไขปัญหา และการตอบสนองความต้องการ</t>
  </si>
  <si>
    <t>ของประชาชน</t>
  </si>
  <si>
    <t>9)  ประโยชน์ที่ประชาชนได้รับจากการดำเนินการ</t>
  </si>
  <si>
    <t>แสดงค่าเฉลี่ย  ระดับความพึงพอใจของบุคลากรในเขตเทศบาลตำบลบ้านสิงห์  ต่อผลการดำเนินโครงการ/กิจกรรม ทั้ง 7 ยุทธศาสตร์ และโดยรวม</t>
  </si>
  <si>
    <t>การสำรวจความพึงพอใจของบุคลากรในเขตเทศบาลตำบลบ้านสิงห์ ในภาพรวม พบว่า บุคลากรมีความพึงพอใจ</t>
  </si>
  <si>
    <t>วิธีคิดในภาพรวม</t>
  </si>
  <si>
    <t>หารด้วย 9</t>
  </si>
  <si>
    <t>การประเมินความพึงพอใจผลการดำเนินงาน(โครงการ/กิจกรรม) ของเทศบาลตำบลบ้านสิงห์ ในการ</t>
  </si>
  <si>
    <t>พัฒนาในภาพรวมจำแนกตามยุทธศาสตร์และประเด็นการพัฒนา</t>
  </si>
  <si>
    <t>(เช่น ส่งเสริมอาชีพให้ประชาชนมีรายได้เสริม ส่งเสริมการกระจายรายได้ให้แก่ประชาชน ส่งเสริมการจัดตั้ง</t>
  </si>
  <si>
    <t>กลุ่มอาชีพ ส่งเสริมการท่องเที่ยว ส่งเสริมการพาณิชย์การลงทุนและการผลิตสินค้าให้มีคุณภาพ เป็นต้น)</t>
  </si>
  <si>
    <t>(เช่น การส่งเสริมให้ประชาชนมีคุณภาพชีวิตที่ดี สังคมมีคุณภาพ ประชาชนห่างไกลยาเสพติด การป้องกัน</t>
  </si>
  <si>
    <t>และบำบัดผู้ติดยาเสพติด ส่งเสริมสวัสดิการและกิจกรรมนันทนาการ ส่งเสริมการศาสนาและรักษาขนบธรรมเนียม จารีต</t>
  </si>
  <si>
    <t>ประเพณี ศิลปวัฒนธรรมภูมิปัญญาท้องถิ่นและวัฒนธรรมในชุมชน การป้องกันและบรรเทาสาธารณภัย การรักษาความ</t>
  </si>
  <si>
    <t>มั่นคงและความสงบเรียบร้อย)</t>
  </si>
  <si>
    <t>ของเทศบาล  ส่งเสริมและสนับสนุนให้มีอุปกรณ์เครื่องมือเครื่องใช้ที่ทันสมัยและเหมาะสมเพียงพอต่อการปฏิบัติงาน)</t>
  </si>
  <si>
    <t xml:space="preserve">เมื่อเปรียบเทียบค่าเฉลี่ยของแต่ละยุทธศาสตร์แล้ว  ยุทธศาสตร์ที่มีความพึงพอใจมากที่สุดคือ  ยุทธศาสตร์ที่ 1  </t>
  </si>
  <si>
    <t>การพัฒนาด้านโครงสร้างพื้นฐาน สาธารณูปโภค และสาธารณูปการ และ ยุทธศาสตร์ที่ 4  การพัฒนาด้านระบบการศึกษา</t>
  </si>
  <si>
    <t>ตาราง  แสดงจำนวนและร้อยละของผู้ตอบแบบสอบถามที่เป็นบุคลากร คณะผู้บริหาร และสมาชิกสภาเทศบาลตำบลบ้านสิงห์</t>
  </si>
  <si>
    <t>ข</t>
  </si>
  <si>
    <t>4.13 อยู่ในระดับ พึงพอใจมาก เมื่อพิจารณาในระดับความพึงพอใจในแต่ละประเด็นพบว่าบุคลากรเทศบาลตำบลบ้านสิงห์</t>
  </si>
  <si>
    <t xml:space="preserve">สำหรับประเด็นที่บุคลากรมีความพึงพอใจน้อยที่สุด ค่าเฉลี่ย 4.08  อยู่ในระดับความพึงพอใจมาก คือ </t>
  </si>
  <si>
    <t>การแก้ไขปัญหา และการตอบสนองความต้องการของประชาชน</t>
  </si>
  <si>
    <t>มีความพึงพอใจมากที่สุด ค่าเฉลี่ย 4.21 อยู่ในระดับความพึงพอใจมาก คือ ความโปร่งใสในการดำเนินโครงการ/กิจกรรม</t>
  </si>
  <si>
    <t>และระดับรองลงมา ค่าเฉลี่ย 4.18 อยู่ในระดับความพึงพอใจมาก คือ การเปิดโอกาสให้ประชาชนมีส่วนร่วมในโครงการ/</t>
  </si>
  <si>
    <t>(n  =  145)</t>
  </si>
  <si>
    <t xml:space="preserve">ส่วนใหญ่มีอายุ 31 - 40 ปี จำนวน 43 คน คิดเป็นร้อยละ 29.66  รองลงมาคือ อายุ 41 - 50 ปี จำนวน 41 คน คิดเป็นร้อยละ  28.27  </t>
  </si>
  <si>
    <t>4.13 อยู่ในระดับ พึงพอใจมาก เมื่อพิจารณาในระดับความพึงพอใจในแต่ละประเด็น พบว่าบุคลากรเทศบาลตำบลบ้านสิงห์</t>
  </si>
  <si>
    <t xml:space="preserve">สำหรับประเด็นที่บุคลากรมีความพึงพอใจน้อยที่สุด ค่าเฉลี่ย 4.06 อยู่ในระดับความพึงพอใจมาก คือ </t>
  </si>
  <si>
    <t>4.07 อยู่ในระดับ พึงพอใจมาก เมื่อพิจารณาในระดับความพึงพอใจในแต่ละประเด็นพบว่า บุคลากรเทศบาลตำบลบ้านสิงห์</t>
  </si>
  <si>
    <t>มีความพึงพอใจมากที่สุด ค่าเฉลี่ย 4.14 อยู่ในระดับความพึงพอใจมาก คือ ความโปร่งใสในการดำเนินโครงการ/กิจกรรม</t>
  </si>
  <si>
    <t>และระดับรองลงมา ค่าเฉลี่ย 4.12 อยู่ในระดับความพึงพอใจมาก คือ การเปิดโอกาสให้ประชาชนมีส่วนร่วมในโครงการ/</t>
  </si>
  <si>
    <t>สำหรับประเด็นที่บุคลากรมีความพึงพอใจน้อยที่สุด ค่าเฉลี่ย 4.02 อยู่ในระดับความพึงพอใจมาก คือ การ</t>
  </si>
  <si>
    <t>มีความพึงพอใจมากที่สุด ค่าเฉลี่ย  4.13  อยู่ในระดับความพึงพอใจมาก  คือ  ความโปร่งใสในการดำเนินโครงการ/กิจกรรม</t>
  </si>
  <si>
    <t xml:space="preserve">กิจกรรม </t>
  </si>
  <si>
    <t>และระดับรองลงมา ค่าเฉลี่ย 4.11  อยู่ในระดับความพึงพอใจมาก คือ การประชาสัมพันธ์ให้ประชาชนรับรู้ข้อมูลโครงการ/</t>
  </si>
  <si>
    <t>เปิดโอกาสให้ประชาชนแสดงความคิดเห็นในโครงการ/กิจกรรม และ การแก้ไขปัญหา และการตอบสนองความต้องการ</t>
  </si>
  <si>
    <t>สำหรับประเด็นที่บุคลากรมีความพึงพอใจน้อยที่สุด ค่าเฉลี่ย 4.04 อยู่ในระดับความพึงพอใจมาก คือ การ</t>
  </si>
  <si>
    <t>รายงานผลการดำเนินงานของโครงการ/กิจกรรม</t>
  </si>
  <si>
    <t>แก้ไขปัญหา และการตอบสนองความต้องการของประชาชน</t>
  </si>
  <si>
    <t>มีความพึงพอใจมากที่สุด ค่าเฉลี่ย 4.15  อยู่ในระดับความพึงพอใจมาก คือ การเปิดโอกาสให้ประชาชนมีส่วนร่วมในโครงการ/</t>
  </si>
  <si>
    <t>กิจกรรม และระดับรองลงมา ค่าเฉลี่ย 4.11 อยู่ในระดับความพึงพอใจมาก คือ การประชาสัมพันธ์ให้ประชาชนรับรู้ข้อมูล</t>
  </si>
  <si>
    <t>4.04 อยู่ในระดับ พึงพอใจมาก เมื่อพิจารณาในระดับความพึงพอใจในแต่ละประเด็นพบว่าบุคลากรเทศบาลตำบลบ้านสิงห์</t>
  </si>
  <si>
    <t>มีความพึงพอใจมากที่สุด ค่าเฉลี่ย 4.08 อยู่ในระดับความพึงพอใจมาก คือ การประชาสัมพันธ์ให้ประชาชนรับรู้ข้อมูลโครงการ/</t>
  </si>
  <si>
    <t xml:space="preserve">กิจกรรม และ ความโปร่งใสในการดำเนินโครงการ/กิจกรรม และระดับรองลงมา ค่าเฉลี่ย 4.06 อยู่ในระดับความพึงพอใจมาก </t>
  </si>
  <si>
    <t>คือ การเปิดโอกาสให้ประชาชนมีส่วนร่วมในโครงการ/กิจกรรม และการเปิดโอกาสให้ประชาชนแสดงความคิดเห็นในโครงการ/</t>
  </si>
  <si>
    <t>กลุ่มตัวอย่าง  145  คน  เป็นเพศชาย จำนวน 70 คน คิดเป็นร้อยละ 48.28 และเพศหญิงจำนวน 75 คน คิดเป็นร้อยละ 51.72</t>
  </si>
  <si>
    <t>จำนวน 69 คน คิดเป็นร้อยละ 47.60 และรองลงมาเป็นข้าราชการประจำ จำนวน 44 คน  คิดเป็นร้อยละ 30.34</t>
  </si>
  <si>
    <t>ระดับการศึกษาส่วนใหญ่จบการศึกษาในระดับปริญญาตรี จำนวน 56 คน คิดเป็นร้อยละ 38.62  เจ้าหน้าที่ส่วนใหญ่เป็นพนักงานจ้างทั่วไป</t>
  </si>
  <si>
    <t xml:space="preserve">ผลการดำเนินงานโครงการ/กิจกรรมนำไปสู่การแก้ไขปัญหา </t>
  </si>
  <si>
    <t>มีความพึงพอใจมากที่สุด ค่าเฉลี่ย 4.17 อยู่ในระดับความพึงพอใจมาก คือ ความโปร่งใสในการดำเนินโครงการ/กิจกรรม</t>
  </si>
  <si>
    <t>และระดับรองลงมา ค่าเฉลี่ย 4.15 อยู่ในระดับความพึงพอใจมาก คือ การเปิดโอกาสให้ประชาชนมีส่วนร่วมในโครงการ/</t>
  </si>
  <si>
    <t>ดำเนินงานเป็นไปตามระยะเวลาที่กำหนด และการแก้ไขปัญหา และการตอบสนองความต้องการของประชาชน</t>
  </si>
  <si>
    <t>กิจกรรม และระดับรองลงมา ค่าเฉลี่ย 4.08 อยู่ในระดับความพึงพอใจมาก คือการเปิดโอกาสให้ประชาชนแสดงความคิด</t>
  </si>
  <si>
    <t>เห็นในโครงการ/กิจกรรม</t>
  </si>
  <si>
    <t>4.06 อยู่ในระดับ พึงพอใจมาก เมื่อพิจารณาในระดับความพึงพอใจในแต่ละประเด็น พบว่าบุคลากรเทศบาลตำบลบ้านสิงห์</t>
  </si>
  <si>
    <t>โครงการ/กิจกรรม และความโปร่งใสในการดำเนินโครงการ/กิจกรรม</t>
  </si>
  <si>
    <t>สำหรับประเด็นที่บุคลากรมีความพึงพอใจน้อยที่สุด ค่าเฉลี่ย 4.00 อยู่ในระดับความพึงพอใจมาก คือ การ</t>
  </si>
  <si>
    <t>สำหรับประเด็นที่บุคลากรมีความพึงพอใจน้อยที่สุด ค่าเฉลี่ย 4.01 อยู่ในระดับความพึงพอใจมาก คือ  ผลการ</t>
  </si>
  <si>
    <t>.</t>
  </si>
  <si>
    <t>ต่อการดำเนินงานของเทศบาลตำบลบ้านสิงห์  ในด้านนี้อยู่ในระดับพึงพอใจมาก เฉลี่ย 4.07</t>
  </si>
  <si>
    <r>
      <t>มีความพึงพอใจ</t>
    </r>
    <r>
      <rPr>
        <u/>
        <sz val="16"/>
        <color theme="1"/>
        <rFont val="TH SarabunIT๙"/>
        <family val="2"/>
      </rPr>
      <t>มากที่สุด</t>
    </r>
    <r>
      <rPr>
        <sz val="16"/>
        <color theme="1"/>
        <rFont val="TH SarabunIT๙"/>
        <family val="2"/>
      </rPr>
      <t xml:space="preserve">ในประเด็น คือ  </t>
    </r>
    <r>
      <rPr>
        <sz val="16"/>
        <color rgb="FF000000"/>
        <rFont val="TH SarabunIT๙"/>
        <family val="2"/>
      </rPr>
      <t>ความโปร่งใสในการดำเนินโครงการ/กิจกรรม  ระดับความพึงพอใจเฉลี่ย</t>
    </r>
  </si>
  <si>
    <t>4.14 รองลงมา ได้แก่ การเปิดโอกาสให้ประชาชนมีส่วนรวมในโครงการ/กิจกรรม  ระดับความพึงพอใจ เฉลี่ย 4.11</t>
  </si>
  <si>
    <r>
      <t xml:space="preserve">สำหรับประเด็นที่บุคลากรมีความพึงพอใจ </t>
    </r>
    <r>
      <rPr>
        <u/>
        <sz val="16"/>
        <color theme="1"/>
        <rFont val="TH SarabunIT๙"/>
        <family val="2"/>
      </rPr>
      <t>น้อยที่สุด</t>
    </r>
    <r>
      <rPr>
        <sz val="16"/>
        <color theme="1"/>
        <rFont val="TH SarabunIT๙"/>
        <family val="2"/>
      </rPr>
      <t xml:space="preserve"> คือ การแก้ไขปัญหา และการตอบสนองความต้องการของ</t>
    </r>
  </si>
  <si>
    <t xml:space="preserve">ประชาชน  ระดับ ความพึงพอใจเฉลี่ย 3.94 </t>
  </si>
  <si>
    <t xml:space="preserve">และสิ่งแวดล้อม ค่าเฉลี่ย 4.07 </t>
  </si>
  <si>
    <t>และส่งเสริมศิลปวัฒนธรรมท้องถิ่น ค่าฉลี่ย 4.13 รองลงมา ยุทธศาสตร์ที่ 2 การพัฒนาด้านการจัดการทรัพยากรธรรมชาติ</t>
  </si>
  <si>
    <t>ยุทธศาสตร์ที่บุคลากรมีความพึงพอใจ น้อยที่สุด  คือ ยุทธศาสตร์ที่ 5 การพัฒนาด้านเสริมสร้างความเข้มแข็ง</t>
  </si>
  <si>
    <t>ของระบบเศรษฐกิจชุมชนตามปรัชญาเศรษฐกิจพอเพียง  ค่าเฉลี่ย 3.98</t>
  </si>
  <si>
    <t>คำชี้แจง  :  แบบที่ 3/2 เป็นแบบสำรวจความพึงพอใจของบุคลากรเทศบาลตำบลบ้านสิงห์ต่อผลการดำเนินงานของเทศบาลตำบลบ้านสิงห์</t>
  </si>
  <si>
    <t>ในภาพรวม  โดยมีกำหนดระยะเวลาในการติดตามและรายงานผลการดำเนินงาน  โดยเริ่มตั้งแต่เดือน  ตุลาคม 2565 สิ้นสุดโครงการ เดือน</t>
  </si>
  <si>
    <t>กันยายน  ๒๕๖6</t>
  </si>
  <si>
    <t xml:space="preserve">สำหรับประเด็นที่บุคลากรมีความพึงพอใจน้อยที่สุด ค่าเฉลี่ย 3.36 อยู่ในระดับความพึงพอใจปานกลาง คือ </t>
  </si>
  <si>
    <t>4.06 อยู่ในระดับ พึงพอใจมาก เมื่อพิจารณาในระดับความพึงพอใจในแต่ละประเด็นพบว่าบุคลากรเทศบาลตำบลบ้านสิงห์</t>
  </si>
  <si>
    <t>มีความพึงพอใจมากที่สุด ค่าเฉลี่ย 4.19 อยู่ในระดับความพึงพอใจมาก คือ การเปิดโอกาสให้ประชาชนมีส่วนร่วมในโครงการ/</t>
  </si>
  <si>
    <t>มาก คือประโยชน์ที่ประชาชนได้รับจากการดำเนินการโครงการ/กิจกรรม</t>
  </si>
  <si>
    <t>กิจกรรม และความโปร่งใสในการดำเนินในโครงการ/กิจกรรม และระดับรองลงมา ค่าเฉลี่ย 4.16 อยู่ในระดับความพึงพอใจ</t>
  </si>
  <si>
    <t>3.98 อยู่ในระดับ พึงพอใจมาก เมื่อพิจารณาในระดับความพึงพอใจในแต่ละประเด็น พบว่า บุคลากรของเทศบาลตำบล</t>
  </si>
  <si>
    <t>บ้านสิงห์ มีความพึงพอใจมากที่สุด ค่าเฉลี่ย 4.14 อยู่ในระดับความพึงพอใจมาก คือ ความโปร่งใสในการดำเนินโครงการ/</t>
  </si>
  <si>
    <t>ประชาธิปไตย ส่งเสริมการพัฒนาบุคลากร ปรับปรุงระเบียบ กฎหมาย ข้อบังคับและเอกสารต่างๆ พัฒนาปรับปรุงรายได้</t>
  </si>
  <si>
    <t>ดำเนินโครงการกิจกรรมนำไปสู่การแก้ไขปัญหา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</si>
</sst>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u/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PSK"/>
      <family val="2"/>
    </font>
    <font>
      <sz val="18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6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2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2" fillId="0" borderId="25" xfId="0" applyFont="1" applyBorder="1"/>
    <xf numFmtId="0" fontId="0" fillId="0" borderId="0" xfId="0" applyFont="1" applyBorder="1"/>
    <xf numFmtId="0" fontId="0" fillId="0" borderId="26" xfId="0" applyFont="1" applyBorder="1"/>
    <xf numFmtId="0" fontId="4" fillId="0" borderId="0" xfId="0" applyFont="1"/>
    <xf numFmtId="0" fontId="5" fillId="0" borderId="0" xfId="0" applyFont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6" xfId="0" applyFont="1" applyBorder="1"/>
    <xf numFmtId="2" fontId="0" fillId="0" borderId="0" xfId="0" applyNumberFormat="1"/>
    <xf numFmtId="164" fontId="0" fillId="0" borderId="0" xfId="0" applyNumberFormat="1"/>
    <xf numFmtId="2" fontId="5" fillId="0" borderId="2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2" fillId="0" borderId="0" xfId="0" applyNumberFormat="1" applyFont="1"/>
    <xf numFmtId="2" fontId="2" fillId="4" borderId="0" xfId="0" applyNumberFormat="1" applyFont="1" applyFill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3" borderId="0" xfId="0" applyNumberFormat="1" applyFont="1" applyFill="1"/>
    <xf numFmtId="2" fontId="7" fillId="6" borderId="16" xfId="0" applyNumberFormat="1" applyFont="1" applyFill="1" applyBorder="1" applyAlignment="1">
      <alignment horizontal="center"/>
    </xf>
    <xf numFmtId="2" fontId="2" fillId="6" borderId="0" xfId="0" applyNumberFormat="1" applyFont="1" applyFill="1"/>
    <xf numFmtId="2" fontId="2" fillId="7" borderId="0" xfId="0" applyNumberFormat="1" applyFont="1" applyFill="1" applyBorder="1"/>
    <xf numFmtId="2" fontId="2" fillId="4" borderId="0" xfId="0" applyNumberFormat="1" applyFont="1" applyFill="1" applyBorder="1"/>
    <xf numFmtId="2" fontId="2" fillId="0" borderId="0" xfId="0" applyNumberFormat="1" applyFont="1" applyFill="1" applyBorder="1"/>
    <xf numFmtId="2" fontId="2" fillId="6" borderId="0" xfId="0" applyNumberFormat="1" applyFont="1" applyFill="1" applyBorder="1"/>
    <xf numFmtId="2" fontId="2" fillId="0" borderId="13" xfId="0" applyNumberFormat="1" applyFont="1" applyBorder="1" applyAlignment="1">
      <alignment horizontal="center" vertical="center" wrapText="1"/>
    </xf>
    <xf numFmtId="2" fontId="5" fillId="5" borderId="24" xfId="0" applyNumberFormat="1" applyFont="1" applyFill="1" applyBorder="1" applyAlignment="1">
      <alignment horizontal="center"/>
    </xf>
    <xf numFmtId="2" fontId="2" fillId="9" borderId="24" xfId="0" applyNumberFormat="1" applyFont="1" applyFill="1" applyBorder="1" applyAlignment="1">
      <alignment horizontal="center"/>
    </xf>
    <xf numFmtId="2" fontId="5" fillId="8" borderId="24" xfId="0" applyNumberFormat="1" applyFont="1" applyFill="1" applyBorder="1" applyAlignment="1">
      <alignment horizontal="center"/>
    </xf>
    <xf numFmtId="2" fontId="2" fillId="6" borderId="24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/>
    <xf numFmtId="0" fontId="2" fillId="0" borderId="0" xfId="0" applyFont="1" applyAlignment="1">
      <alignment horizontal="right" vertical="center" textRotation="180"/>
    </xf>
    <xf numFmtId="0" fontId="2" fillId="0" borderId="0" xfId="0" quotePrefix="1" applyFont="1"/>
    <xf numFmtId="1" fontId="5" fillId="15" borderId="23" xfId="0" applyNumberFormat="1" applyFont="1" applyFill="1" applyBorder="1" applyAlignment="1">
      <alignment horizontal="center"/>
    </xf>
    <xf numFmtId="2" fontId="2" fillId="15" borderId="24" xfId="0" applyNumberFormat="1" applyFont="1" applyFill="1" applyBorder="1" applyAlignment="1">
      <alignment horizontal="center"/>
    </xf>
    <xf numFmtId="1" fontId="5" fillId="15" borderId="27" xfId="0" applyNumberFormat="1" applyFont="1" applyFill="1" applyBorder="1" applyAlignment="1">
      <alignment horizontal="center"/>
    </xf>
    <xf numFmtId="2" fontId="5" fillId="15" borderId="24" xfId="0" applyNumberFormat="1" applyFont="1" applyFill="1" applyBorder="1" applyAlignment="1">
      <alignment horizontal="center"/>
    </xf>
    <xf numFmtId="2" fontId="3" fillId="15" borderId="24" xfId="0" applyNumberFormat="1" applyFont="1" applyFill="1" applyBorder="1" applyAlignment="1">
      <alignment horizontal="center"/>
    </xf>
    <xf numFmtId="2" fontId="7" fillId="15" borderId="24" xfId="0" applyNumberFormat="1" applyFont="1" applyFill="1" applyBorder="1" applyAlignment="1">
      <alignment horizontal="center"/>
    </xf>
    <xf numFmtId="2" fontId="7" fillId="15" borderId="16" xfId="0" applyNumberFormat="1" applyFont="1" applyFill="1" applyBorder="1" applyAlignment="1">
      <alignment horizontal="center"/>
    </xf>
    <xf numFmtId="1" fontId="7" fillId="15" borderId="16" xfId="0" applyNumberFormat="1" applyFont="1" applyFill="1" applyBorder="1" applyAlignment="1">
      <alignment horizontal="center"/>
    </xf>
    <xf numFmtId="2" fontId="7" fillId="16" borderId="16" xfId="0" applyNumberFormat="1" applyFont="1" applyFill="1" applyBorder="1" applyAlignment="1">
      <alignment horizontal="center"/>
    </xf>
    <xf numFmtId="2" fontId="3" fillId="17" borderId="24" xfId="0" applyNumberFormat="1" applyFont="1" applyFill="1" applyBorder="1" applyAlignment="1">
      <alignment horizontal="center"/>
    </xf>
    <xf numFmtId="2" fontId="7" fillId="6" borderId="24" xfId="0" applyNumberFormat="1" applyFont="1" applyFill="1" applyBorder="1" applyAlignment="1">
      <alignment horizontal="center"/>
    </xf>
    <xf numFmtId="2" fontId="7" fillId="17" borderId="24" xfId="0" applyNumberFormat="1" applyFont="1" applyFill="1" applyBorder="1" applyAlignment="1">
      <alignment horizontal="center"/>
    </xf>
    <xf numFmtId="2" fontId="2" fillId="17" borderId="24" xfId="0" applyNumberFormat="1" applyFont="1" applyFill="1" applyBorder="1" applyAlignment="1">
      <alignment horizontal="center"/>
    </xf>
    <xf numFmtId="2" fontId="7" fillId="19" borderId="24" xfId="0" applyNumberFormat="1" applyFont="1" applyFill="1" applyBorder="1" applyAlignment="1">
      <alignment horizontal="center"/>
    </xf>
    <xf numFmtId="2" fontId="7" fillId="20" borderId="24" xfId="0" applyNumberFormat="1" applyFont="1" applyFill="1" applyBorder="1" applyAlignment="1">
      <alignment horizontal="center"/>
    </xf>
    <xf numFmtId="2" fontId="3" fillId="6" borderId="24" xfId="0" applyNumberFormat="1" applyFont="1" applyFill="1" applyBorder="1" applyAlignment="1">
      <alignment horizontal="center"/>
    </xf>
    <xf numFmtId="2" fontId="3" fillId="19" borderId="24" xfId="0" applyNumberFormat="1" applyFont="1" applyFill="1" applyBorder="1" applyAlignment="1">
      <alignment horizontal="center"/>
    </xf>
    <xf numFmtId="2" fontId="3" fillId="18" borderId="24" xfId="0" applyNumberFormat="1" applyFont="1" applyFill="1" applyBorder="1" applyAlignment="1">
      <alignment horizontal="center"/>
    </xf>
    <xf numFmtId="2" fontId="5" fillId="6" borderId="24" xfId="0" applyNumberFormat="1" applyFont="1" applyFill="1" applyBorder="1" applyAlignment="1">
      <alignment horizontal="center"/>
    </xf>
    <xf numFmtId="2" fontId="12" fillId="6" borderId="24" xfId="0" applyNumberFormat="1" applyFont="1" applyFill="1" applyBorder="1" applyAlignment="1">
      <alignment horizontal="center"/>
    </xf>
    <xf numFmtId="2" fontId="2" fillId="20" borderId="24" xfId="0" applyNumberFormat="1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15" borderId="23" xfId="0" applyFont="1" applyFill="1" applyBorder="1" applyAlignment="1">
      <alignment horizontal="center" vertical="center"/>
    </xf>
    <xf numFmtId="0" fontId="6" fillId="15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7" fillId="14" borderId="17" xfId="0" applyFont="1" applyFill="1" applyBorder="1" applyAlignment="1">
      <alignment horizontal="center" vertical="center"/>
    </xf>
    <xf numFmtId="0" fontId="7" fillId="14" borderId="18" xfId="0" applyFont="1" applyFill="1" applyBorder="1" applyAlignment="1">
      <alignment horizontal="center" vertical="center"/>
    </xf>
    <xf numFmtId="0" fontId="7" fillId="14" borderId="19" xfId="0" applyFont="1" applyFill="1" applyBorder="1" applyAlignment="1">
      <alignment horizontal="center" vertical="center"/>
    </xf>
    <xf numFmtId="0" fontId="7" fillId="14" borderId="20" xfId="0" applyFont="1" applyFill="1" applyBorder="1" applyAlignment="1">
      <alignment horizontal="center" vertical="center"/>
    </xf>
    <xf numFmtId="0" fontId="7" fillId="14" borderId="21" xfId="0" applyFont="1" applyFill="1" applyBorder="1" applyAlignment="1">
      <alignment horizontal="center" vertical="center"/>
    </xf>
    <xf numFmtId="0" fontId="7" fillId="14" borderId="22" xfId="0" applyFont="1" applyFill="1" applyBorder="1" applyAlignment="1">
      <alignment horizontal="center" vertical="center"/>
    </xf>
    <xf numFmtId="0" fontId="7" fillId="14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2" fontId="3" fillId="6" borderId="23" xfId="0" applyNumberFormat="1" applyFont="1" applyFill="1" applyBorder="1" applyAlignment="1">
      <alignment horizontal="center" vertical="center"/>
    </xf>
    <xf numFmtId="2" fontId="3" fillId="6" borderId="24" xfId="0" applyNumberFormat="1" applyFont="1" applyFill="1" applyBorder="1" applyAlignment="1">
      <alignment horizontal="center" vertical="center"/>
    </xf>
    <xf numFmtId="2" fontId="3" fillId="8" borderId="23" xfId="0" applyNumberFormat="1" applyFont="1" applyFill="1" applyBorder="1" applyAlignment="1">
      <alignment horizontal="center" vertical="center"/>
    </xf>
    <xf numFmtId="2" fontId="3" fillId="8" borderId="24" xfId="0" applyNumberFormat="1" applyFont="1" applyFill="1" applyBorder="1" applyAlignment="1">
      <alignment horizontal="center" vertical="center"/>
    </xf>
    <xf numFmtId="2" fontId="3" fillId="10" borderId="23" xfId="0" applyNumberFormat="1" applyFont="1" applyFill="1" applyBorder="1" applyAlignment="1">
      <alignment horizontal="center" vertical="center"/>
    </xf>
    <xf numFmtId="2" fontId="3" fillId="10" borderId="24" xfId="0" applyNumberFormat="1" applyFont="1" applyFill="1" applyBorder="1" applyAlignment="1">
      <alignment horizontal="center" vertical="center"/>
    </xf>
    <xf numFmtId="2" fontId="3" fillId="11" borderId="23" xfId="0" applyNumberFormat="1" applyFont="1" applyFill="1" applyBorder="1" applyAlignment="1">
      <alignment horizontal="center" vertical="center"/>
    </xf>
    <xf numFmtId="2" fontId="3" fillId="11" borderId="24" xfId="0" applyNumberFormat="1" applyFont="1" applyFill="1" applyBorder="1" applyAlignment="1">
      <alignment horizontal="center" vertical="center"/>
    </xf>
    <xf numFmtId="2" fontId="3" fillId="12" borderId="23" xfId="0" applyNumberFormat="1" applyFont="1" applyFill="1" applyBorder="1" applyAlignment="1">
      <alignment horizontal="center" vertical="center"/>
    </xf>
    <xf numFmtId="2" fontId="3" fillId="12" borderId="24" xfId="0" applyNumberFormat="1" applyFont="1" applyFill="1" applyBorder="1" applyAlignment="1">
      <alignment horizontal="center" vertical="center"/>
    </xf>
    <xf numFmtId="2" fontId="3" fillId="21" borderId="23" xfId="0" applyNumberFormat="1" applyFont="1" applyFill="1" applyBorder="1" applyAlignment="1">
      <alignment horizontal="center" vertical="center"/>
    </xf>
    <xf numFmtId="2" fontId="3" fillId="21" borderId="24" xfId="0" applyNumberFormat="1" applyFont="1" applyFill="1" applyBorder="1" applyAlignment="1">
      <alignment horizontal="center" vertical="center"/>
    </xf>
    <xf numFmtId="2" fontId="3" fillId="13" borderId="23" xfId="0" applyNumberFormat="1" applyFont="1" applyFill="1" applyBorder="1" applyAlignment="1">
      <alignment horizontal="center" vertical="center"/>
    </xf>
    <xf numFmtId="2" fontId="3" fillId="13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5</xdr:row>
      <xdr:rowOff>200025</xdr:rowOff>
    </xdr:from>
    <xdr:to>
      <xdr:col>8</xdr:col>
      <xdr:colOff>438150</xdr:colOff>
      <xdr:row>5</xdr:row>
      <xdr:rowOff>209550</xdr:rowOff>
    </xdr:to>
    <xdr:cxnSp macro="">
      <xdr:nvCxnSpPr>
        <xdr:cNvPr id="10" name="ตัวเชื่อมต่อตรง 9"/>
        <xdr:cNvCxnSpPr/>
      </xdr:nvCxnSpPr>
      <xdr:spPr>
        <a:xfrm flipV="1">
          <a:off x="5629275" y="100012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8</xdr:row>
      <xdr:rowOff>209550</xdr:rowOff>
    </xdr:from>
    <xdr:to>
      <xdr:col>8</xdr:col>
      <xdr:colOff>447675</xdr:colOff>
      <xdr:row>8</xdr:row>
      <xdr:rowOff>209551</xdr:rowOff>
    </xdr:to>
    <xdr:cxnSp macro="">
      <xdr:nvCxnSpPr>
        <xdr:cNvPr id="2" name="ตัวเชื่อมต่อตรง 1"/>
        <xdr:cNvCxnSpPr/>
      </xdr:nvCxnSpPr>
      <xdr:spPr>
        <a:xfrm flipV="1">
          <a:off x="5572125" y="2019300"/>
          <a:ext cx="219075" cy="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46</xdr:row>
      <xdr:rowOff>200025</xdr:rowOff>
    </xdr:from>
    <xdr:to>
      <xdr:col>8</xdr:col>
      <xdr:colOff>438150</xdr:colOff>
      <xdr:row>46</xdr:row>
      <xdr:rowOff>209550</xdr:rowOff>
    </xdr:to>
    <xdr:cxnSp macro="">
      <xdr:nvCxnSpPr>
        <xdr:cNvPr id="3" name="ตัวเชื่อมต่อตรง 2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86</xdr:row>
      <xdr:rowOff>209550</xdr:rowOff>
    </xdr:from>
    <xdr:to>
      <xdr:col>8</xdr:col>
      <xdr:colOff>466725</xdr:colOff>
      <xdr:row>86</xdr:row>
      <xdr:rowOff>209551</xdr:rowOff>
    </xdr:to>
    <xdr:cxnSp macro="">
      <xdr:nvCxnSpPr>
        <xdr:cNvPr id="4" name="ตัวเชื่อมต่อตรง 3"/>
        <xdr:cNvCxnSpPr/>
      </xdr:nvCxnSpPr>
      <xdr:spPr>
        <a:xfrm flipV="1">
          <a:off x="5600700" y="23060025"/>
          <a:ext cx="238125" cy="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126</xdr:row>
      <xdr:rowOff>200025</xdr:rowOff>
    </xdr:from>
    <xdr:to>
      <xdr:col>8</xdr:col>
      <xdr:colOff>438150</xdr:colOff>
      <xdr:row>126</xdr:row>
      <xdr:rowOff>209550</xdr:rowOff>
    </xdr:to>
    <xdr:cxnSp macro="">
      <xdr:nvCxnSpPr>
        <xdr:cNvPr id="5" name="ตัวเชื่อมต่อตรง 4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166</xdr:row>
      <xdr:rowOff>200025</xdr:rowOff>
    </xdr:from>
    <xdr:to>
      <xdr:col>8</xdr:col>
      <xdr:colOff>438150</xdr:colOff>
      <xdr:row>166</xdr:row>
      <xdr:rowOff>209550</xdr:rowOff>
    </xdr:to>
    <xdr:cxnSp macro="">
      <xdr:nvCxnSpPr>
        <xdr:cNvPr id="6" name="ตัวเชื่อมต่อตรง 5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208</xdr:row>
      <xdr:rowOff>209550</xdr:rowOff>
    </xdr:from>
    <xdr:to>
      <xdr:col>8</xdr:col>
      <xdr:colOff>419100</xdr:colOff>
      <xdr:row>208</xdr:row>
      <xdr:rowOff>209551</xdr:rowOff>
    </xdr:to>
    <xdr:cxnSp macro="">
      <xdr:nvCxnSpPr>
        <xdr:cNvPr id="7" name="ตัวเชื่อมต่อตรง 6"/>
        <xdr:cNvCxnSpPr/>
      </xdr:nvCxnSpPr>
      <xdr:spPr>
        <a:xfrm flipV="1">
          <a:off x="5591175" y="55330725"/>
          <a:ext cx="171450" cy="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247</xdr:row>
      <xdr:rowOff>200025</xdr:rowOff>
    </xdr:from>
    <xdr:to>
      <xdr:col>8</xdr:col>
      <xdr:colOff>438150</xdr:colOff>
      <xdr:row>247</xdr:row>
      <xdr:rowOff>209550</xdr:rowOff>
    </xdr:to>
    <xdr:cxnSp macro="">
      <xdr:nvCxnSpPr>
        <xdr:cNvPr id="8" name="ตัวเชื่อมต่อตรง 7"/>
        <xdr:cNvCxnSpPr/>
      </xdr:nvCxnSpPr>
      <xdr:spPr>
        <a:xfrm flipV="1">
          <a:off x="5591175" y="44119800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3</xdr:row>
      <xdr:rowOff>200025</xdr:rowOff>
    </xdr:from>
    <xdr:to>
      <xdr:col>10</xdr:col>
      <xdr:colOff>495300</xdr:colOff>
      <xdr:row>3</xdr:row>
      <xdr:rowOff>209550</xdr:rowOff>
    </xdr:to>
    <xdr:cxnSp macro="">
      <xdr:nvCxnSpPr>
        <xdr:cNvPr id="2" name="ตัวเชื่อมต่อตรง 1"/>
        <xdr:cNvCxnSpPr/>
      </xdr:nvCxnSpPr>
      <xdr:spPr>
        <a:xfrm flipV="1">
          <a:off x="8972550" y="971550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3"/>
  <sheetViews>
    <sheetView view="pageBreakPreview" topLeftCell="A10" zoomScaleNormal="100" zoomScaleSheetLayoutView="100" workbookViewId="0">
      <selection activeCell="C46" sqref="C46"/>
    </sheetView>
  </sheetViews>
  <sheetFormatPr defaultRowHeight="21" x14ac:dyDescent="0.35"/>
  <cols>
    <col min="1" max="1" width="6.5" customWidth="1"/>
    <col min="9" max="9" width="13" customWidth="1"/>
    <col min="10" max="10" width="18.875" customWidth="1"/>
  </cols>
  <sheetData>
    <row r="1" spans="1:11" x14ac:dyDescent="0.35">
      <c r="J1" s="1">
        <v>88</v>
      </c>
    </row>
    <row r="2" spans="1:11" x14ac:dyDescent="0.35">
      <c r="J2" s="1"/>
    </row>
    <row r="3" spans="1:11" x14ac:dyDescent="0.35">
      <c r="J3" s="1"/>
    </row>
    <row r="4" spans="1:11" x14ac:dyDescent="0.35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1" x14ac:dyDescent="0.35">
      <c r="A5" s="112" t="s">
        <v>1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1" ht="18.95" customHeight="1" x14ac:dyDescent="0.35">
      <c r="A6" s="1"/>
      <c r="B6" s="1"/>
      <c r="C6" s="1"/>
      <c r="D6" s="1"/>
      <c r="E6" s="1"/>
      <c r="F6" s="1"/>
      <c r="G6" s="1"/>
      <c r="H6" s="1"/>
      <c r="I6" s="1"/>
    </row>
    <row r="7" spans="1:11" x14ac:dyDescent="0.35">
      <c r="A7" s="1" t="s">
        <v>161</v>
      </c>
      <c r="B7" s="1"/>
      <c r="C7" s="1"/>
      <c r="D7" s="1"/>
      <c r="E7" s="1"/>
      <c r="F7" s="1"/>
      <c r="G7" s="1"/>
      <c r="H7" s="1"/>
      <c r="I7" s="1"/>
    </row>
    <row r="8" spans="1:11" x14ac:dyDescent="0.35">
      <c r="A8" s="1" t="s">
        <v>162</v>
      </c>
      <c r="B8" s="1"/>
      <c r="C8" s="1"/>
      <c r="D8" s="1"/>
      <c r="E8" s="1"/>
      <c r="F8" s="1"/>
      <c r="G8" s="1"/>
      <c r="H8" s="1"/>
      <c r="I8" s="1"/>
    </row>
    <row r="9" spans="1:11" x14ac:dyDescent="0.35">
      <c r="A9" s="87" t="s">
        <v>163</v>
      </c>
      <c r="B9" s="1"/>
      <c r="C9" s="1"/>
      <c r="D9" s="1"/>
      <c r="E9" s="1"/>
      <c r="F9" s="1"/>
      <c r="G9" s="1"/>
      <c r="H9" s="1"/>
      <c r="I9" s="1"/>
    </row>
    <row r="10" spans="1:11" x14ac:dyDescent="0.35">
      <c r="A10" s="113" t="s">
        <v>2</v>
      </c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1" x14ac:dyDescent="0.35">
      <c r="A11" s="1" t="s">
        <v>110</v>
      </c>
      <c r="B11" s="1"/>
      <c r="C11" s="1"/>
      <c r="D11" s="1"/>
      <c r="E11" s="1"/>
      <c r="F11" s="1"/>
      <c r="G11" s="1"/>
      <c r="H11" s="1"/>
      <c r="I11" s="1"/>
    </row>
    <row r="12" spans="1:11" ht="21.75" thickBot="1" x14ac:dyDescent="0.4">
      <c r="A12" s="1"/>
      <c r="B12" s="1"/>
      <c r="C12" s="1"/>
      <c r="D12" s="1"/>
      <c r="E12" s="1"/>
      <c r="F12" s="1"/>
      <c r="G12" s="1"/>
      <c r="H12" s="1"/>
      <c r="I12" s="114" t="s">
        <v>117</v>
      </c>
      <c r="J12" s="114"/>
    </row>
    <row r="13" spans="1:11" ht="21.75" thickBot="1" x14ac:dyDescent="0.4">
      <c r="A13" s="115" t="s">
        <v>3</v>
      </c>
      <c r="B13" s="115"/>
      <c r="C13" s="115"/>
      <c r="D13" s="115"/>
      <c r="E13" s="115"/>
      <c r="F13" s="115"/>
      <c r="G13" s="115"/>
      <c r="H13" s="115"/>
      <c r="I13" s="24" t="s">
        <v>5</v>
      </c>
      <c r="J13" s="25" t="s">
        <v>4</v>
      </c>
    </row>
    <row r="14" spans="1:11" x14ac:dyDescent="0.35">
      <c r="A14" s="14">
        <v>1</v>
      </c>
      <c r="B14" s="15" t="s">
        <v>6</v>
      </c>
      <c r="C14" s="15" t="s">
        <v>7</v>
      </c>
      <c r="D14" s="15"/>
      <c r="E14" s="15"/>
      <c r="F14" s="15"/>
      <c r="G14" s="15"/>
      <c r="H14" s="16"/>
      <c r="I14" s="19">
        <v>70</v>
      </c>
      <c r="J14" s="20">
        <v>48.28</v>
      </c>
    </row>
    <row r="15" spans="1:11" ht="21.75" thickBot="1" x14ac:dyDescent="0.4">
      <c r="A15" s="17"/>
      <c r="B15" s="11"/>
      <c r="C15" s="11" t="s">
        <v>8</v>
      </c>
      <c r="D15" s="11"/>
      <c r="E15" s="11"/>
      <c r="F15" s="11"/>
      <c r="G15" s="11"/>
      <c r="H15" s="13"/>
      <c r="I15" s="21">
        <v>75</v>
      </c>
      <c r="J15" s="22">
        <v>51.72</v>
      </c>
    </row>
    <row r="16" spans="1:11" x14ac:dyDescent="0.35">
      <c r="A16" s="14">
        <v>2</v>
      </c>
      <c r="B16" s="15" t="s">
        <v>9</v>
      </c>
      <c r="C16" s="18" t="s">
        <v>10</v>
      </c>
      <c r="D16" s="15"/>
      <c r="E16" s="15"/>
      <c r="F16" s="15"/>
      <c r="G16" s="15"/>
      <c r="H16" s="16"/>
      <c r="I16" s="23">
        <v>0</v>
      </c>
      <c r="J16" s="76">
        <v>0</v>
      </c>
      <c r="K16" s="55"/>
    </row>
    <row r="17" spans="1:11" x14ac:dyDescent="0.35">
      <c r="A17" s="8"/>
      <c r="B17" s="4"/>
      <c r="C17" s="5" t="s">
        <v>11</v>
      </c>
      <c r="D17" s="4"/>
      <c r="E17" s="4"/>
      <c r="F17" s="4"/>
      <c r="G17" s="4"/>
      <c r="H17" s="12"/>
      <c r="I17" s="23">
        <v>36</v>
      </c>
      <c r="J17" s="23">
        <v>24.83</v>
      </c>
    </row>
    <row r="18" spans="1:11" x14ac:dyDescent="0.35">
      <c r="A18" s="8"/>
      <c r="B18" s="4"/>
      <c r="C18" s="5" t="s">
        <v>12</v>
      </c>
      <c r="D18" s="4"/>
      <c r="E18" s="4"/>
      <c r="F18" s="4"/>
      <c r="G18" s="4"/>
      <c r="H18" s="12"/>
      <c r="I18" s="23">
        <v>43</v>
      </c>
      <c r="J18" s="23">
        <v>29.66</v>
      </c>
    </row>
    <row r="19" spans="1:11" x14ac:dyDescent="0.35">
      <c r="A19" s="8"/>
      <c r="B19" s="4"/>
      <c r="C19" s="4" t="s">
        <v>13</v>
      </c>
      <c r="D19" s="4"/>
      <c r="E19" s="4"/>
      <c r="F19" s="4"/>
      <c r="G19" s="4"/>
      <c r="H19" s="12"/>
      <c r="I19" s="23">
        <v>41</v>
      </c>
      <c r="J19" s="23">
        <v>28.27</v>
      </c>
    </row>
    <row r="20" spans="1:11" x14ac:dyDescent="0.35">
      <c r="A20" s="8"/>
      <c r="B20" s="4"/>
      <c r="C20" s="4" t="s">
        <v>14</v>
      </c>
      <c r="D20" s="4"/>
      <c r="E20" s="4"/>
      <c r="F20" s="4"/>
      <c r="G20" s="4"/>
      <c r="H20" s="12"/>
      <c r="I20" s="23">
        <v>22</v>
      </c>
      <c r="J20" s="23">
        <v>15.17</v>
      </c>
    </row>
    <row r="21" spans="1:11" ht="21.75" thickBot="1" x14ac:dyDescent="0.4">
      <c r="A21" s="17"/>
      <c r="B21" s="11"/>
      <c r="C21" s="11" t="s">
        <v>15</v>
      </c>
      <c r="D21" s="11"/>
      <c r="E21" s="11"/>
      <c r="F21" s="11"/>
      <c r="G21" s="11"/>
      <c r="H21" s="13"/>
      <c r="I21" s="21">
        <v>3</v>
      </c>
      <c r="J21" s="21">
        <v>2.0699999999999998</v>
      </c>
    </row>
    <row r="22" spans="1:11" x14ac:dyDescent="0.35">
      <c r="A22" s="14">
        <v>3</v>
      </c>
      <c r="B22" s="15" t="s">
        <v>16</v>
      </c>
      <c r="C22" s="15"/>
      <c r="D22" s="15"/>
      <c r="E22" s="15"/>
      <c r="F22" s="15"/>
      <c r="G22" s="15"/>
      <c r="H22" s="16"/>
      <c r="I22" s="19"/>
      <c r="J22" s="19"/>
    </row>
    <row r="23" spans="1:11" x14ac:dyDescent="0.35">
      <c r="A23" s="8"/>
      <c r="B23" s="4" t="s">
        <v>17</v>
      </c>
      <c r="C23" s="4"/>
      <c r="D23" s="4"/>
      <c r="E23" s="4"/>
      <c r="F23" s="4"/>
      <c r="G23" s="4"/>
      <c r="H23" s="12"/>
      <c r="I23" s="23">
        <v>5</v>
      </c>
      <c r="J23" s="23">
        <v>3.45</v>
      </c>
    </row>
    <row r="24" spans="1:11" x14ac:dyDescent="0.35">
      <c r="A24" s="8"/>
      <c r="B24" s="4" t="s">
        <v>18</v>
      </c>
      <c r="C24" s="4"/>
      <c r="D24" s="4"/>
      <c r="E24" s="4"/>
      <c r="F24" s="4"/>
      <c r="G24" s="4"/>
      <c r="H24" s="12"/>
      <c r="I24" s="23">
        <v>20</v>
      </c>
      <c r="J24" s="76">
        <v>13.8</v>
      </c>
    </row>
    <row r="25" spans="1:11" x14ac:dyDescent="0.35">
      <c r="A25" s="8"/>
      <c r="B25" s="4" t="s">
        <v>19</v>
      </c>
      <c r="C25" s="4"/>
      <c r="D25" s="4"/>
      <c r="E25" s="4"/>
      <c r="F25" s="4"/>
      <c r="G25" s="4"/>
      <c r="H25" s="12"/>
      <c r="I25" s="23">
        <v>25</v>
      </c>
      <c r="J25" s="23">
        <v>17.239999999999998</v>
      </c>
    </row>
    <row r="26" spans="1:11" x14ac:dyDescent="0.35">
      <c r="A26" s="8"/>
      <c r="B26" s="4" t="s">
        <v>20</v>
      </c>
      <c r="C26" s="4"/>
      <c r="D26" s="4"/>
      <c r="E26" s="4"/>
      <c r="F26" s="4"/>
      <c r="G26" s="4"/>
      <c r="H26" s="12"/>
      <c r="I26" s="23">
        <v>23</v>
      </c>
      <c r="J26" s="23">
        <v>15.86</v>
      </c>
    </row>
    <row r="27" spans="1:11" x14ac:dyDescent="0.35">
      <c r="A27" s="8"/>
      <c r="B27" s="4" t="s">
        <v>21</v>
      </c>
      <c r="C27" s="4"/>
      <c r="D27" s="4"/>
      <c r="E27" s="4"/>
      <c r="F27" s="4"/>
      <c r="G27" s="4"/>
      <c r="H27" s="12"/>
      <c r="I27" s="23">
        <v>56</v>
      </c>
      <c r="J27" s="23">
        <v>38.619999999999997</v>
      </c>
    </row>
    <row r="28" spans="1:11" ht="21.75" thickBot="1" x14ac:dyDescent="0.4">
      <c r="A28" s="10"/>
      <c r="B28" s="11" t="s">
        <v>22</v>
      </c>
      <c r="C28" s="11"/>
      <c r="D28" s="11"/>
      <c r="E28" s="11"/>
      <c r="F28" s="11"/>
      <c r="G28" s="11"/>
      <c r="H28" s="13"/>
      <c r="I28" s="21">
        <v>16</v>
      </c>
      <c r="J28" s="21">
        <v>11.03</v>
      </c>
    </row>
    <row r="29" spans="1:11" x14ac:dyDescent="0.35">
      <c r="A29" s="14">
        <v>4</v>
      </c>
      <c r="B29" s="15" t="s">
        <v>23</v>
      </c>
      <c r="C29" s="15"/>
      <c r="D29" s="15"/>
      <c r="E29" s="15"/>
      <c r="F29" s="15"/>
      <c r="G29" s="15"/>
      <c r="H29" s="16"/>
      <c r="I29" s="23"/>
      <c r="J29" s="23"/>
    </row>
    <row r="30" spans="1:11" x14ac:dyDescent="0.35">
      <c r="A30" s="9"/>
      <c r="B30" s="4" t="s">
        <v>24</v>
      </c>
      <c r="C30" s="4"/>
      <c r="D30" s="4"/>
      <c r="E30" s="4"/>
      <c r="F30" s="4"/>
      <c r="G30" s="4"/>
      <c r="H30" s="12"/>
      <c r="I30" s="81">
        <v>17</v>
      </c>
      <c r="J30" s="81">
        <v>11.72</v>
      </c>
      <c r="K30">
        <f>I30+I31+I32+I33+I34</f>
        <v>145</v>
      </c>
    </row>
    <row r="31" spans="1:11" x14ac:dyDescent="0.35">
      <c r="A31" s="9"/>
      <c r="B31" s="4" t="s">
        <v>25</v>
      </c>
      <c r="C31" s="4"/>
      <c r="D31" s="4"/>
      <c r="E31" s="4"/>
      <c r="F31" s="4"/>
      <c r="G31" s="4"/>
      <c r="H31" s="12"/>
      <c r="I31" s="81">
        <v>44</v>
      </c>
      <c r="J31" s="81">
        <v>30.34</v>
      </c>
      <c r="K31" s="55">
        <f>J30+J31+J32+J33+J34</f>
        <v>100</v>
      </c>
    </row>
    <row r="32" spans="1:11" x14ac:dyDescent="0.35">
      <c r="A32" s="9"/>
      <c r="B32" s="5" t="s">
        <v>26</v>
      </c>
      <c r="C32" s="4"/>
      <c r="D32" s="4"/>
      <c r="E32" s="4"/>
      <c r="F32" s="4"/>
      <c r="G32" s="4"/>
      <c r="H32" s="12"/>
      <c r="I32" s="81">
        <v>0</v>
      </c>
      <c r="J32" s="82">
        <v>0</v>
      </c>
    </row>
    <row r="33" spans="1:10" x14ac:dyDescent="0.35">
      <c r="A33" s="9"/>
      <c r="B33" s="4" t="s">
        <v>27</v>
      </c>
      <c r="C33" s="4"/>
      <c r="D33" s="4"/>
      <c r="E33" s="4"/>
      <c r="F33" s="4"/>
      <c r="G33" s="4"/>
      <c r="H33" s="12"/>
      <c r="I33" s="81">
        <v>15</v>
      </c>
      <c r="J33" s="81">
        <v>10.34</v>
      </c>
    </row>
    <row r="34" spans="1:10" ht="21.75" thickBot="1" x14ac:dyDescent="0.4">
      <c r="A34" s="10"/>
      <c r="B34" s="11" t="s">
        <v>28</v>
      </c>
      <c r="C34" s="11"/>
      <c r="D34" s="11"/>
      <c r="E34" s="11"/>
      <c r="F34" s="11"/>
      <c r="G34" s="11"/>
      <c r="H34" s="13"/>
      <c r="I34" s="84">
        <v>69</v>
      </c>
      <c r="J34" s="83">
        <v>47.6</v>
      </c>
    </row>
    <row r="35" spans="1:10" x14ac:dyDescent="0.35">
      <c r="A35" s="1"/>
      <c r="B35" s="1"/>
      <c r="C35" s="1"/>
      <c r="D35" s="1"/>
      <c r="E35" s="1"/>
      <c r="F35" s="1"/>
      <c r="G35" s="1"/>
      <c r="H35" s="1"/>
      <c r="I35" s="6"/>
      <c r="J35" s="7"/>
    </row>
    <row r="36" spans="1:10" x14ac:dyDescent="0.35">
      <c r="A36" s="1"/>
      <c r="B36" s="1" t="s">
        <v>138</v>
      </c>
      <c r="C36" s="1"/>
      <c r="D36" s="1"/>
      <c r="E36" s="1"/>
      <c r="F36" s="1"/>
      <c r="G36" s="1"/>
      <c r="H36" s="1"/>
      <c r="I36" s="1"/>
    </row>
    <row r="37" spans="1:10" x14ac:dyDescent="0.35">
      <c r="A37" s="1" t="s">
        <v>118</v>
      </c>
      <c r="B37" s="1"/>
      <c r="C37" s="1"/>
      <c r="D37" s="1"/>
      <c r="E37" s="1"/>
      <c r="F37" s="1"/>
      <c r="G37" s="1"/>
      <c r="H37" s="1"/>
    </row>
    <row r="38" spans="1:10" x14ac:dyDescent="0.35">
      <c r="A38" s="111" t="s">
        <v>140</v>
      </c>
      <c r="B38" s="111"/>
      <c r="C38" s="111"/>
      <c r="D38" s="111"/>
      <c r="E38" s="111"/>
      <c r="F38" s="111"/>
      <c r="G38" s="111"/>
      <c r="H38" s="111"/>
      <c r="I38" s="111"/>
      <c r="J38" s="111"/>
    </row>
    <row r="39" spans="1:10" x14ac:dyDescent="0.35">
      <c r="A39" s="111" t="s">
        <v>139</v>
      </c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35">
      <c r="A43" s="1"/>
      <c r="C43" s="4"/>
      <c r="D43" s="1"/>
      <c r="E43" s="1"/>
      <c r="F43" s="1"/>
      <c r="G43" s="1"/>
      <c r="H43" s="1"/>
      <c r="I43" s="1"/>
    </row>
    <row r="44" spans="1:10" x14ac:dyDescent="0.35">
      <c r="A44" s="1"/>
      <c r="C44" s="4"/>
      <c r="D44" s="1"/>
      <c r="E44" s="1"/>
      <c r="F44" s="1"/>
      <c r="G44" s="1"/>
      <c r="H44" s="1"/>
      <c r="I44" s="1"/>
    </row>
    <row r="45" spans="1:10" x14ac:dyDescent="0.35">
      <c r="A45" s="1"/>
      <c r="C45" s="4"/>
      <c r="D45" s="1"/>
      <c r="E45" s="1"/>
      <c r="F45" s="1"/>
      <c r="G45" s="1"/>
      <c r="H45" s="1"/>
      <c r="I45" s="1"/>
    </row>
    <row r="46" spans="1:10" x14ac:dyDescent="0.35">
      <c r="A46" s="1"/>
      <c r="C46" s="4"/>
      <c r="D46" s="1"/>
      <c r="E46" s="1"/>
      <c r="F46" s="1"/>
      <c r="G46" s="1"/>
      <c r="H46" s="1"/>
      <c r="I46" s="1"/>
    </row>
    <row r="47" spans="1:10" x14ac:dyDescent="0.35">
      <c r="A47" s="1"/>
      <c r="B47" s="5"/>
      <c r="C47" s="5"/>
      <c r="D47" s="4"/>
      <c r="E47" s="4"/>
      <c r="F47" s="4"/>
      <c r="G47" s="1"/>
      <c r="H47" s="1"/>
      <c r="I47" s="1"/>
    </row>
    <row r="48" spans="1:10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3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35">
      <c r="A56" s="1"/>
      <c r="B56" s="1" t="s">
        <v>111</v>
      </c>
      <c r="C56" s="1"/>
      <c r="D56" s="1"/>
      <c r="E56" s="1"/>
      <c r="F56" s="1"/>
      <c r="G56" s="1"/>
      <c r="H56" s="1"/>
      <c r="I56" s="1"/>
    </row>
    <row r="57" spans="1:9" x14ac:dyDescent="0.3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3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3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3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3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35">
      <c r="A64" s="1"/>
      <c r="B64" s="1"/>
      <c r="C64" s="1"/>
      <c r="D64" s="1"/>
      <c r="E64" s="1"/>
      <c r="F64" s="1"/>
      <c r="G64" s="1"/>
      <c r="H64" s="1"/>
      <c r="I64" s="1"/>
    </row>
    <row r="65" spans="1:10" x14ac:dyDescent="0.35">
      <c r="A65" s="1"/>
      <c r="B65" s="1"/>
      <c r="C65" s="1"/>
      <c r="D65" s="1"/>
      <c r="E65" s="1"/>
      <c r="F65" s="1"/>
      <c r="G65" s="1"/>
      <c r="H65" s="1"/>
      <c r="I65" s="1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</row>
    <row r="67" spans="1:10" x14ac:dyDescent="0.35">
      <c r="A67" s="1"/>
      <c r="B67" s="1"/>
      <c r="C67" s="1"/>
      <c r="D67" s="1"/>
      <c r="E67" s="1"/>
      <c r="F67" s="1"/>
      <c r="G67" s="1"/>
      <c r="H67" s="1"/>
      <c r="I67" s="1"/>
    </row>
    <row r="68" spans="1:10" x14ac:dyDescent="0.35">
      <c r="A68" s="1"/>
      <c r="B68" s="1"/>
      <c r="C68" s="1"/>
      <c r="D68" s="1"/>
      <c r="E68" s="1"/>
      <c r="F68" s="1"/>
      <c r="G68" s="1"/>
      <c r="H68" s="1"/>
      <c r="I68" s="1"/>
    </row>
    <row r="69" spans="1:10" x14ac:dyDescent="0.35">
      <c r="A69" s="1"/>
      <c r="B69" s="1"/>
      <c r="C69" s="1"/>
      <c r="D69" s="1"/>
      <c r="E69" s="1"/>
      <c r="F69" s="1"/>
      <c r="G69" s="1"/>
      <c r="H69" s="1"/>
      <c r="I69" s="1"/>
    </row>
    <row r="70" spans="1:10" x14ac:dyDescent="0.35">
      <c r="A70" s="1"/>
      <c r="B70" s="1"/>
      <c r="C70" s="1"/>
      <c r="D70" s="1"/>
      <c r="E70" s="1"/>
      <c r="F70" s="1"/>
      <c r="G70" s="1"/>
      <c r="H70" s="1"/>
      <c r="I70" s="1"/>
    </row>
    <row r="71" spans="1:10" x14ac:dyDescent="0.35">
      <c r="A71" s="1"/>
      <c r="B71" s="1"/>
      <c r="C71" s="1"/>
      <c r="D71" s="1"/>
      <c r="E71" s="1"/>
      <c r="F71" s="1"/>
      <c r="G71" s="1"/>
      <c r="H71" s="1"/>
      <c r="I71" s="1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</row>
    <row r="73" spans="1:10" x14ac:dyDescent="0.35">
      <c r="A73" s="1"/>
      <c r="B73" s="1"/>
      <c r="C73" s="1"/>
      <c r="D73" s="1"/>
      <c r="E73" s="1"/>
      <c r="F73" s="1"/>
      <c r="G73" s="1"/>
      <c r="H73" s="1"/>
      <c r="I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</row>
    <row r="75" spans="1:10" x14ac:dyDescent="0.35">
      <c r="A75" s="1"/>
      <c r="B75" s="1"/>
      <c r="C75" s="1"/>
      <c r="D75" s="1"/>
      <c r="E75" s="1"/>
      <c r="F75" s="1"/>
      <c r="G75" s="1"/>
      <c r="H75" s="1"/>
      <c r="I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  <c r="I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  <c r="I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  <c r="I79" s="1"/>
      <c r="J79">
        <v>1</v>
      </c>
    </row>
    <row r="80" spans="1:10" x14ac:dyDescent="0.35">
      <c r="A80" s="1"/>
      <c r="B80" s="1"/>
      <c r="C80" s="1"/>
      <c r="D80" s="1"/>
      <c r="E80" s="1"/>
      <c r="F80" s="1"/>
      <c r="G80" s="1"/>
      <c r="H80" s="1"/>
      <c r="I80" s="1"/>
    </row>
    <row r="81" spans="1:12" x14ac:dyDescent="0.35">
      <c r="A81" s="1"/>
      <c r="B81" s="1"/>
      <c r="C81" s="1"/>
      <c r="D81" s="1"/>
      <c r="E81" s="1"/>
      <c r="F81" s="1"/>
      <c r="G81" s="1"/>
      <c r="H81" s="1"/>
      <c r="I81" s="1"/>
    </row>
    <row r="82" spans="1:12" x14ac:dyDescent="0.35">
      <c r="A82" s="1"/>
      <c r="B82" s="1"/>
      <c r="C82" s="1"/>
      <c r="D82" s="1"/>
      <c r="E82" s="1"/>
      <c r="F82" s="1"/>
      <c r="G82" s="1"/>
      <c r="H82" s="1"/>
      <c r="I82" s="1"/>
    </row>
    <row r="83" spans="1:12" x14ac:dyDescent="0.35">
      <c r="A83" s="1"/>
      <c r="B83" s="1"/>
      <c r="C83" s="1"/>
      <c r="D83" s="1"/>
      <c r="E83" s="1"/>
      <c r="F83" s="1"/>
      <c r="G83" s="1"/>
      <c r="H83" s="1"/>
      <c r="I83" s="1"/>
    </row>
    <row r="84" spans="1:12" x14ac:dyDescent="0.35">
      <c r="A84" s="1"/>
      <c r="B84" s="1"/>
      <c r="C84" s="1"/>
      <c r="D84" s="1"/>
      <c r="E84" s="1"/>
      <c r="F84" s="1"/>
      <c r="G84" s="1"/>
      <c r="H84" s="1"/>
      <c r="I84" s="1"/>
      <c r="L84">
        <v>1</v>
      </c>
    </row>
    <row r="85" spans="1:12" x14ac:dyDescent="0.35">
      <c r="A85" s="1"/>
      <c r="B85" s="1"/>
      <c r="C85" s="1"/>
      <c r="D85" s="1"/>
      <c r="E85" s="1"/>
      <c r="F85" s="1"/>
      <c r="G85" s="1"/>
      <c r="H85" s="1"/>
      <c r="I85" s="1"/>
    </row>
    <row r="86" spans="1:12" x14ac:dyDescent="0.35">
      <c r="A86" s="1"/>
      <c r="B86" s="1"/>
      <c r="C86" s="1"/>
      <c r="D86" s="1"/>
      <c r="E86" s="1"/>
      <c r="F86" s="1"/>
      <c r="G86" s="1"/>
      <c r="H86" s="1"/>
      <c r="I86" s="1"/>
    </row>
    <row r="87" spans="1:12" x14ac:dyDescent="0.35">
      <c r="A87" s="1"/>
      <c r="B87" s="1"/>
      <c r="C87" s="1"/>
      <c r="D87" s="1"/>
      <c r="E87" s="1"/>
      <c r="F87" s="1"/>
      <c r="G87" s="1"/>
      <c r="H87" s="1"/>
      <c r="I87" s="1"/>
    </row>
    <row r="88" spans="1:12" x14ac:dyDescent="0.35">
      <c r="A88" s="1"/>
      <c r="B88" s="1"/>
      <c r="C88" s="1"/>
      <c r="D88" s="1"/>
      <c r="E88" s="1"/>
      <c r="F88" s="1"/>
      <c r="G88" s="1"/>
      <c r="H88" s="1"/>
      <c r="I88" s="1"/>
    </row>
    <row r="89" spans="1:12" x14ac:dyDescent="0.35">
      <c r="A89" s="1"/>
      <c r="B89" s="1"/>
      <c r="C89" s="1"/>
      <c r="D89" s="1"/>
      <c r="E89" s="1"/>
      <c r="F89" s="1"/>
      <c r="G89" s="1"/>
      <c r="H89" s="1"/>
      <c r="I89" s="1"/>
    </row>
    <row r="90" spans="1:12" x14ac:dyDescent="0.35">
      <c r="A90" s="1"/>
      <c r="B90" s="1"/>
      <c r="C90" s="1"/>
      <c r="D90" s="1"/>
      <c r="E90" s="1"/>
      <c r="F90" s="1"/>
      <c r="G90" s="1"/>
      <c r="H90" s="1"/>
      <c r="I90" s="1"/>
    </row>
    <row r="91" spans="1:12" x14ac:dyDescent="0.35">
      <c r="A91" s="1"/>
      <c r="B91" s="1"/>
      <c r="C91" s="1"/>
      <c r="D91" s="1"/>
      <c r="E91" s="1"/>
      <c r="F91" s="1"/>
      <c r="G91" s="1"/>
      <c r="H91" s="1"/>
      <c r="I91" s="1"/>
    </row>
    <row r="92" spans="1:12" x14ac:dyDescent="0.35">
      <c r="A92" s="1"/>
      <c r="B92" s="1"/>
      <c r="C92" s="1"/>
      <c r="D92" s="1"/>
      <c r="E92" s="1"/>
      <c r="F92" s="1"/>
      <c r="G92" s="1"/>
      <c r="H92" s="1"/>
      <c r="I92" s="1"/>
    </row>
    <row r="93" spans="1:12" x14ac:dyDescent="0.35">
      <c r="A93" s="1"/>
      <c r="B93" s="1"/>
      <c r="C93" s="1"/>
      <c r="D93" s="1"/>
      <c r="E93" s="1"/>
      <c r="F93" s="1"/>
      <c r="G93" s="1"/>
      <c r="H93" s="1"/>
      <c r="I93" s="1"/>
    </row>
    <row r="94" spans="1:12" x14ac:dyDescent="0.35">
      <c r="A94" s="1"/>
      <c r="B94" s="1"/>
      <c r="C94" s="1"/>
      <c r="D94" s="1"/>
      <c r="E94" s="1"/>
      <c r="F94" s="1"/>
      <c r="G94" s="1"/>
      <c r="H94" s="1"/>
      <c r="I94" s="1"/>
    </row>
    <row r="95" spans="1:12" x14ac:dyDescent="0.35">
      <c r="A95" s="1"/>
      <c r="B95" s="1"/>
      <c r="C95" s="1"/>
      <c r="D95" s="1"/>
      <c r="E95" s="1"/>
      <c r="F95" s="1"/>
      <c r="G95" s="1"/>
      <c r="H95" s="1"/>
      <c r="I95" s="1"/>
    </row>
    <row r="96" spans="1:12" x14ac:dyDescent="0.3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3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3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3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3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3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3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3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3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3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3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3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3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3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3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3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3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3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3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3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3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3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3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3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3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3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3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3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3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3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3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3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3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3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3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3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3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3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3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3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3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3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3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3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3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3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3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3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3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3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3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3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3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3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3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3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3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3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3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3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3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3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3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3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3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3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3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3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3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3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3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3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3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3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3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3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3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3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3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3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3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3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3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3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3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3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35">
      <c r="A183" s="1"/>
      <c r="B183" s="1"/>
      <c r="C183" s="1"/>
      <c r="D183" s="1"/>
      <c r="E183" s="1"/>
      <c r="F183" s="1"/>
      <c r="G183" s="1"/>
      <c r="H183" s="1"/>
      <c r="I183" s="1"/>
    </row>
  </sheetData>
  <mergeCells count="7">
    <mergeCell ref="A39:J39"/>
    <mergeCell ref="A4:J4"/>
    <mergeCell ref="A5:J5"/>
    <mergeCell ref="A10:J10"/>
    <mergeCell ref="I12:J12"/>
    <mergeCell ref="A13:H13"/>
    <mergeCell ref="A38:J38"/>
  </mergeCells>
  <pageMargins left="0.78740157480314965" right="0.19685039370078741" top="0.74803149606299213" bottom="0.74803149606299213" header="0.31496062992125984" footer="0.31496062992125984"/>
  <pageSetup paperSize="9" scale="88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0"/>
  <sheetViews>
    <sheetView topLeftCell="A4" workbookViewId="0">
      <selection activeCell="M10" sqref="M10"/>
    </sheetView>
  </sheetViews>
  <sheetFormatPr defaultRowHeight="21" x14ac:dyDescent="0.35"/>
  <cols>
    <col min="3" max="3" width="9.5" customWidth="1"/>
    <col min="4" max="9" width="8.625" customWidth="1"/>
    <col min="10" max="10" width="9.375" customWidth="1"/>
  </cols>
  <sheetData>
    <row r="1" spans="1:14" x14ac:dyDescent="0.35">
      <c r="J1" s="1">
        <v>89</v>
      </c>
    </row>
    <row r="2" spans="1:14" x14ac:dyDescent="0.35">
      <c r="A2" s="3" t="s">
        <v>29</v>
      </c>
      <c r="B2" s="3" t="s">
        <v>30</v>
      </c>
    </row>
    <row r="3" spans="1:14" x14ac:dyDescent="0.35">
      <c r="A3" s="1" t="s">
        <v>64</v>
      </c>
    </row>
    <row r="4" spans="1:14" x14ac:dyDescent="0.35">
      <c r="A4" s="1" t="s">
        <v>65</v>
      </c>
      <c r="D4" s="2"/>
      <c r="E4" s="2"/>
      <c r="F4" s="2"/>
      <c r="G4" s="2"/>
      <c r="H4" s="2"/>
      <c r="I4" s="26"/>
      <c r="J4" s="2"/>
      <c r="K4" s="55">
        <f>I9+I11+I13+I15+I17+I21+I19+I23+I25</f>
        <v>37.18</v>
      </c>
      <c r="L4" s="55">
        <f>K4/9</f>
        <v>4.1311111111111112</v>
      </c>
    </row>
    <row r="5" spans="1:14" x14ac:dyDescent="0.35">
      <c r="A5" s="1"/>
      <c r="D5" s="2"/>
      <c r="E5" s="2"/>
      <c r="F5" s="2"/>
      <c r="G5" s="2"/>
      <c r="H5" s="2"/>
      <c r="I5" s="26"/>
      <c r="J5" s="2"/>
    </row>
    <row r="6" spans="1:14" x14ac:dyDescent="0.35">
      <c r="A6" s="118" t="s">
        <v>31</v>
      </c>
      <c r="B6" s="119"/>
      <c r="C6" s="120"/>
      <c r="D6" s="29" t="s">
        <v>4</v>
      </c>
      <c r="E6" s="29" t="s">
        <v>4</v>
      </c>
      <c r="F6" s="29" t="s">
        <v>4</v>
      </c>
      <c r="G6" s="29" t="s">
        <v>4</v>
      </c>
      <c r="H6" s="29" t="s">
        <v>4</v>
      </c>
      <c r="I6" s="124" t="s">
        <v>34</v>
      </c>
      <c r="J6" s="29" t="s">
        <v>32</v>
      </c>
      <c r="K6" s="116" t="s">
        <v>97</v>
      </c>
      <c r="L6" s="117"/>
    </row>
    <row r="7" spans="1:14" x14ac:dyDescent="0.35">
      <c r="A7" s="121"/>
      <c r="B7" s="122"/>
      <c r="C7" s="123"/>
      <c r="D7" s="30" t="s">
        <v>35</v>
      </c>
      <c r="E7" s="30" t="s">
        <v>36</v>
      </c>
      <c r="F7" s="30" t="s">
        <v>37</v>
      </c>
      <c r="G7" s="30" t="s">
        <v>38</v>
      </c>
      <c r="H7" s="30" t="s">
        <v>39</v>
      </c>
      <c r="I7" s="125"/>
      <c r="J7" s="31" t="s">
        <v>33</v>
      </c>
      <c r="K7" s="59" t="s">
        <v>4</v>
      </c>
      <c r="L7" s="60" t="s">
        <v>35</v>
      </c>
      <c r="N7" s="55">
        <f>I9+I11+I13+I15+I17+I19+I21+I23+I25</f>
        <v>37.18</v>
      </c>
    </row>
    <row r="8" spans="1:14" x14ac:dyDescent="0.35">
      <c r="A8" s="38" t="s">
        <v>40</v>
      </c>
      <c r="B8" s="39"/>
      <c r="C8" s="40"/>
      <c r="D8" s="32">
        <v>31.72</v>
      </c>
      <c r="E8" s="32">
        <v>55.17</v>
      </c>
      <c r="F8" s="32">
        <v>12.41</v>
      </c>
      <c r="G8" s="32">
        <v>0.69</v>
      </c>
      <c r="H8" s="32">
        <v>0</v>
      </c>
      <c r="I8" s="33">
        <f t="shared" ref="I8:I25" si="0">H8+G8+F8+E8+D8</f>
        <v>99.99</v>
      </c>
      <c r="J8" s="132" t="s">
        <v>36</v>
      </c>
      <c r="K8" s="58">
        <v>35.659999999999997</v>
      </c>
      <c r="L8" s="62">
        <v>1.78</v>
      </c>
      <c r="M8" s="55"/>
      <c r="N8" s="56">
        <f>N7/9</f>
        <v>4.1311111111111112</v>
      </c>
    </row>
    <row r="9" spans="1:14" x14ac:dyDescent="0.35">
      <c r="A9" s="41" t="s">
        <v>41</v>
      </c>
      <c r="B9" s="42"/>
      <c r="C9" s="43"/>
      <c r="D9" s="77">
        <v>1.59</v>
      </c>
      <c r="E9" s="77">
        <v>2.21</v>
      </c>
      <c r="F9" s="77">
        <v>0.37</v>
      </c>
      <c r="G9" s="77">
        <v>0.01</v>
      </c>
      <c r="H9" s="77">
        <v>0</v>
      </c>
      <c r="I9" s="80">
        <f t="shared" si="0"/>
        <v>4.18</v>
      </c>
      <c r="J9" s="133"/>
      <c r="K9" s="57">
        <v>38.46</v>
      </c>
      <c r="L9" s="62">
        <v>1.92</v>
      </c>
      <c r="M9" s="55">
        <f>5*47/146</f>
        <v>1.6095890410958904</v>
      </c>
    </row>
    <row r="10" spans="1:14" x14ac:dyDescent="0.35">
      <c r="A10" s="44" t="s">
        <v>42</v>
      </c>
      <c r="B10" s="45"/>
      <c r="C10" s="46"/>
      <c r="D10" s="35">
        <v>35.17</v>
      </c>
      <c r="E10" s="35">
        <v>46.21</v>
      </c>
      <c r="F10" s="35">
        <v>18.62</v>
      </c>
      <c r="G10" s="35">
        <v>0</v>
      </c>
      <c r="H10" s="35">
        <v>0</v>
      </c>
      <c r="I10" s="36">
        <f t="shared" si="0"/>
        <v>100</v>
      </c>
      <c r="J10" s="132" t="s">
        <v>36</v>
      </c>
      <c r="K10" s="57">
        <v>36.36</v>
      </c>
      <c r="L10" s="61">
        <v>1.82</v>
      </c>
      <c r="M10" s="55"/>
    </row>
    <row r="11" spans="1:14" x14ac:dyDescent="0.35">
      <c r="A11" s="41" t="s">
        <v>43</v>
      </c>
      <c r="B11" s="42"/>
      <c r="C11" s="43"/>
      <c r="D11" s="77">
        <v>1.76</v>
      </c>
      <c r="E11" s="77">
        <v>1.85</v>
      </c>
      <c r="F11" s="77">
        <v>0.56000000000000005</v>
      </c>
      <c r="G11" s="77">
        <v>0</v>
      </c>
      <c r="H11" s="77">
        <v>0</v>
      </c>
      <c r="I11" s="77">
        <f t="shared" si="0"/>
        <v>4.17</v>
      </c>
      <c r="J11" s="133"/>
      <c r="K11" s="57">
        <v>34.97</v>
      </c>
      <c r="L11" s="61">
        <v>1.75</v>
      </c>
      <c r="M11" s="55"/>
    </row>
    <row r="12" spans="1:14" x14ac:dyDescent="0.35">
      <c r="A12" s="44" t="s">
        <v>44</v>
      </c>
      <c r="B12" s="45"/>
      <c r="C12" s="46"/>
      <c r="D12" s="35">
        <v>28.97</v>
      </c>
      <c r="E12" s="35">
        <v>53.79</v>
      </c>
      <c r="F12" s="35">
        <v>17.239999999999998</v>
      </c>
      <c r="G12" s="35">
        <v>0</v>
      </c>
      <c r="H12" s="35">
        <v>0</v>
      </c>
      <c r="I12" s="36">
        <f t="shared" si="0"/>
        <v>100</v>
      </c>
      <c r="J12" s="132" t="s">
        <v>36</v>
      </c>
      <c r="K12" s="57">
        <v>41.26</v>
      </c>
      <c r="L12" s="61">
        <v>2.06</v>
      </c>
    </row>
    <row r="13" spans="1:14" x14ac:dyDescent="0.35">
      <c r="A13" s="41" t="s">
        <v>45</v>
      </c>
      <c r="B13" s="42"/>
      <c r="C13" s="43"/>
      <c r="D13" s="77">
        <v>1.45</v>
      </c>
      <c r="E13" s="77">
        <v>2.15</v>
      </c>
      <c r="F13" s="77">
        <v>0.52</v>
      </c>
      <c r="G13" s="77">
        <v>0</v>
      </c>
      <c r="H13" s="77">
        <v>0</v>
      </c>
      <c r="I13" s="77">
        <f t="shared" si="0"/>
        <v>4.12</v>
      </c>
      <c r="J13" s="133"/>
      <c r="K13" s="57">
        <v>37.76</v>
      </c>
      <c r="L13" s="61">
        <v>1.89</v>
      </c>
    </row>
    <row r="14" spans="1:14" x14ac:dyDescent="0.35">
      <c r="A14" s="44" t="s">
        <v>46</v>
      </c>
      <c r="B14" s="45"/>
      <c r="C14" s="46"/>
      <c r="D14" s="35">
        <v>31.03</v>
      </c>
      <c r="E14" s="35">
        <v>49.66</v>
      </c>
      <c r="F14" s="35">
        <v>19.309999999999999</v>
      </c>
      <c r="G14" s="35">
        <v>0</v>
      </c>
      <c r="H14" s="35">
        <v>0</v>
      </c>
      <c r="I14" s="36">
        <f t="shared" si="0"/>
        <v>100</v>
      </c>
      <c r="J14" s="132" t="s">
        <v>36</v>
      </c>
      <c r="K14" s="57">
        <v>35.659999999999997</v>
      </c>
      <c r="L14" s="61">
        <v>1.78</v>
      </c>
    </row>
    <row r="15" spans="1:14" x14ac:dyDescent="0.35">
      <c r="A15" s="41" t="s">
        <v>47</v>
      </c>
      <c r="B15" s="42"/>
      <c r="C15" s="43"/>
      <c r="D15" s="77">
        <v>1.55</v>
      </c>
      <c r="E15" s="77">
        <v>1.99</v>
      </c>
      <c r="F15" s="77">
        <v>0.57999999999999996</v>
      </c>
      <c r="G15" s="77">
        <v>0</v>
      </c>
      <c r="H15" s="77">
        <v>0</v>
      </c>
      <c r="I15" s="77">
        <f t="shared" si="0"/>
        <v>4.12</v>
      </c>
      <c r="J15" s="133"/>
      <c r="K15" s="57">
        <v>33.57</v>
      </c>
      <c r="L15" s="61">
        <v>1.68</v>
      </c>
    </row>
    <row r="16" spans="1:14" ht="23.25" x14ac:dyDescent="0.35">
      <c r="A16" s="44" t="s">
        <v>48</v>
      </c>
      <c r="B16" s="45"/>
      <c r="C16" s="46"/>
      <c r="D16" s="35">
        <v>35.17</v>
      </c>
      <c r="E16" s="35">
        <v>51.03</v>
      </c>
      <c r="F16" s="35">
        <v>13.79</v>
      </c>
      <c r="G16" s="35">
        <v>0</v>
      </c>
      <c r="H16" s="35">
        <v>0</v>
      </c>
      <c r="I16" s="36">
        <f t="shared" si="0"/>
        <v>99.99</v>
      </c>
      <c r="J16" s="132" t="s">
        <v>36</v>
      </c>
      <c r="K16" s="57">
        <v>35.659999999999997</v>
      </c>
      <c r="L16" s="63">
        <v>1.78</v>
      </c>
    </row>
    <row r="17" spans="1:19" x14ac:dyDescent="0.35">
      <c r="A17" s="41" t="s">
        <v>49</v>
      </c>
      <c r="B17" s="42"/>
      <c r="C17" s="43"/>
      <c r="D17" s="77">
        <v>1.76</v>
      </c>
      <c r="E17" s="77">
        <v>2.04</v>
      </c>
      <c r="F17" s="77">
        <v>0.41</v>
      </c>
      <c r="G17" s="77">
        <v>0</v>
      </c>
      <c r="H17" s="77">
        <v>0</v>
      </c>
      <c r="I17" s="78">
        <f t="shared" si="0"/>
        <v>4.21</v>
      </c>
      <c r="J17" s="133"/>
      <c r="K17" s="66">
        <f>SUM(K8:K16)</f>
        <v>329.36</v>
      </c>
      <c r="L17" s="67">
        <f>SUM(L8:L16)</f>
        <v>16.46</v>
      </c>
      <c r="M17" s="1"/>
    </row>
    <row r="18" spans="1:19" x14ac:dyDescent="0.35">
      <c r="A18" s="44" t="s">
        <v>50</v>
      </c>
      <c r="B18" s="45"/>
      <c r="C18" s="46"/>
      <c r="D18" s="35">
        <v>31.72</v>
      </c>
      <c r="E18" s="35">
        <v>47.59</v>
      </c>
      <c r="F18" s="35">
        <v>20.69</v>
      </c>
      <c r="G18" s="35">
        <v>0</v>
      </c>
      <c r="H18" s="35">
        <v>0</v>
      </c>
      <c r="I18" s="36">
        <f t="shared" si="0"/>
        <v>100</v>
      </c>
      <c r="J18" s="132" t="s">
        <v>36</v>
      </c>
      <c r="K18" s="68">
        <f>K17/9</f>
        <v>36.595555555555556</v>
      </c>
      <c r="L18" s="68">
        <f>L17/9</f>
        <v>1.828888888888889</v>
      </c>
      <c r="M18" s="1" t="s">
        <v>98</v>
      </c>
    </row>
    <row r="19" spans="1:19" x14ac:dyDescent="0.35">
      <c r="A19" s="41" t="s">
        <v>51</v>
      </c>
      <c r="B19" s="42"/>
      <c r="C19" s="43"/>
      <c r="D19" s="77">
        <v>1.59</v>
      </c>
      <c r="E19" s="77">
        <v>1.9</v>
      </c>
      <c r="F19" s="77">
        <v>0.62</v>
      </c>
      <c r="G19" s="77">
        <v>0</v>
      </c>
      <c r="H19" s="77">
        <v>0</v>
      </c>
      <c r="I19" s="77">
        <f t="shared" si="0"/>
        <v>4.1100000000000003</v>
      </c>
      <c r="J19" s="133"/>
    </row>
    <row r="20" spans="1:19" x14ac:dyDescent="0.35">
      <c r="A20" s="44" t="s">
        <v>52</v>
      </c>
      <c r="B20" s="45"/>
      <c r="C20" s="46"/>
      <c r="D20" s="35">
        <v>29.66</v>
      </c>
      <c r="E20" s="35">
        <v>48.28</v>
      </c>
      <c r="F20" s="35">
        <v>21.38</v>
      </c>
      <c r="G20" s="35">
        <v>0.69</v>
      </c>
      <c r="H20" s="35">
        <v>0</v>
      </c>
      <c r="I20" s="36">
        <f t="shared" si="0"/>
        <v>100.00999999999999</v>
      </c>
      <c r="J20" s="132" t="s">
        <v>36</v>
      </c>
    </row>
    <row r="21" spans="1:19" x14ac:dyDescent="0.35">
      <c r="A21" s="41" t="s">
        <v>53</v>
      </c>
      <c r="B21" s="42"/>
      <c r="C21" s="43"/>
      <c r="D21" s="77">
        <v>1.48</v>
      </c>
      <c r="E21" s="77">
        <v>1.93</v>
      </c>
      <c r="F21" s="77">
        <v>0.64</v>
      </c>
      <c r="G21" s="77">
        <v>0.01</v>
      </c>
      <c r="H21" s="77">
        <v>0</v>
      </c>
      <c r="I21" s="34">
        <f t="shared" si="0"/>
        <v>4.0600000000000005</v>
      </c>
      <c r="J21" s="133"/>
    </row>
    <row r="22" spans="1:19" x14ac:dyDescent="0.35">
      <c r="A22" s="44" t="s">
        <v>54</v>
      </c>
      <c r="B22" s="45"/>
      <c r="C22" s="46"/>
      <c r="D22" s="35">
        <v>28.97</v>
      </c>
      <c r="E22" s="35">
        <v>49.66</v>
      </c>
      <c r="F22" s="35">
        <v>20.69</v>
      </c>
      <c r="G22" s="35">
        <v>0.69</v>
      </c>
      <c r="H22" s="35">
        <v>0</v>
      </c>
      <c r="I22" s="36">
        <f t="shared" si="0"/>
        <v>100.00999999999999</v>
      </c>
      <c r="J22" s="132" t="s">
        <v>36</v>
      </c>
    </row>
    <row r="23" spans="1:19" x14ac:dyDescent="0.35">
      <c r="A23" s="41" t="s">
        <v>55</v>
      </c>
      <c r="B23" s="42"/>
      <c r="C23" s="43"/>
      <c r="D23" s="77">
        <v>1.45</v>
      </c>
      <c r="E23" s="77">
        <v>1.99</v>
      </c>
      <c r="F23" s="77">
        <v>0.62</v>
      </c>
      <c r="G23" s="77">
        <v>0.01</v>
      </c>
      <c r="H23" s="77">
        <v>0</v>
      </c>
      <c r="I23" s="77">
        <f t="shared" si="0"/>
        <v>4.07</v>
      </c>
      <c r="J23" s="133"/>
    </row>
    <row r="24" spans="1:19" x14ac:dyDescent="0.35">
      <c r="A24" s="44" t="s">
        <v>56</v>
      </c>
      <c r="B24" s="45"/>
      <c r="C24" s="46"/>
      <c r="D24" s="35">
        <v>30.34</v>
      </c>
      <c r="E24" s="35">
        <v>52.41</v>
      </c>
      <c r="F24" s="35">
        <v>17.239999999999998</v>
      </c>
      <c r="G24" s="35">
        <v>0</v>
      </c>
      <c r="H24" s="35">
        <v>0</v>
      </c>
      <c r="I24" s="36">
        <f t="shared" si="0"/>
        <v>99.99</v>
      </c>
      <c r="J24" s="132" t="s">
        <v>36</v>
      </c>
      <c r="K24" s="69">
        <f>D24+D22+D20+D18+D16+D14+D12+D10+D8</f>
        <v>282.75</v>
      </c>
      <c r="L24" s="69">
        <f>E24+E22+E20+E18+E16+E14+E12+E10+E8</f>
        <v>453.8</v>
      </c>
      <c r="M24" s="69">
        <f>F24+F22+F20+F18+F16+F14+F12+F10+F8</f>
        <v>161.37</v>
      </c>
      <c r="N24" s="69">
        <f>G24+G22+G20+G18+G16+G14+G12+G10+G8</f>
        <v>2.0699999999999998</v>
      </c>
      <c r="O24" s="69">
        <f>H24+H22+H20+H18+H16+H14+H12+H10+H8</f>
        <v>0</v>
      </c>
      <c r="P24" s="55"/>
      <c r="Q24" s="55"/>
      <c r="R24" s="55"/>
      <c r="S24" s="55"/>
    </row>
    <row r="25" spans="1:19" x14ac:dyDescent="0.35">
      <c r="A25" s="41" t="s">
        <v>57</v>
      </c>
      <c r="B25" s="42"/>
      <c r="C25" s="43"/>
      <c r="D25" s="77">
        <v>1.52</v>
      </c>
      <c r="E25" s="77">
        <v>2.1</v>
      </c>
      <c r="F25" s="77">
        <v>0.52</v>
      </c>
      <c r="G25" s="77">
        <v>0</v>
      </c>
      <c r="H25" s="77">
        <v>0</v>
      </c>
      <c r="I25" s="77">
        <f t="shared" si="0"/>
        <v>4.1400000000000006</v>
      </c>
      <c r="J25" s="133"/>
      <c r="K25" s="65">
        <f>K24/9</f>
        <v>31.416666666666668</v>
      </c>
      <c r="L25" s="65">
        <f>L24/9</f>
        <v>50.422222222222224</v>
      </c>
      <c r="M25" s="65">
        <f>M24/9</f>
        <v>17.93</v>
      </c>
      <c r="N25" s="65">
        <f>N24/9</f>
        <v>0.22999999999999998</v>
      </c>
      <c r="O25" s="65">
        <f>O24/9</f>
        <v>0</v>
      </c>
      <c r="P25" s="55">
        <f>SUM(K25:O25)</f>
        <v>99.998888888888885</v>
      </c>
      <c r="Q25" s="55"/>
      <c r="R25" s="55"/>
      <c r="S25" s="55"/>
    </row>
    <row r="26" spans="1:19" x14ac:dyDescent="0.35">
      <c r="A26" s="126" t="s">
        <v>58</v>
      </c>
      <c r="B26" s="127"/>
      <c r="C26" s="128"/>
      <c r="D26" s="37">
        <f>K25</f>
        <v>31.416666666666668</v>
      </c>
      <c r="E26" s="37">
        <f>L25</f>
        <v>50.422222222222224</v>
      </c>
      <c r="F26" s="37">
        <f>M25</f>
        <v>17.93</v>
      </c>
      <c r="G26" s="37">
        <f>N25</f>
        <v>0.22999999999999998</v>
      </c>
      <c r="H26" s="37">
        <f>O25</f>
        <v>0</v>
      </c>
      <c r="I26" s="37">
        <f>SUM(D26:H26)</f>
        <v>99.998888888888885</v>
      </c>
      <c r="J26" s="134" t="s">
        <v>36</v>
      </c>
      <c r="K26" s="64">
        <f>D25+D23+D21+D19+D17+D15+D13+D11+D9</f>
        <v>14.149999999999999</v>
      </c>
      <c r="L26" s="64">
        <f>E25+E23+E21+E19+E17+E15+E13+E11+E9</f>
        <v>18.16</v>
      </c>
      <c r="M26" s="64">
        <f>F25+F23+F21+F19+F17+F15+F13+F11+F9</f>
        <v>4.8400000000000007</v>
      </c>
      <c r="N26" s="64">
        <f>G25+G23+G21+G19+G17+G15+G13+G11+G9</f>
        <v>0.03</v>
      </c>
      <c r="O26" s="64">
        <f>H25+H23+H21+H19+H17+H15+H13+H11+H9</f>
        <v>0</v>
      </c>
      <c r="P26" s="55"/>
      <c r="Q26" s="55"/>
      <c r="R26" s="55"/>
      <c r="S26" s="55"/>
    </row>
    <row r="27" spans="1:19" x14ac:dyDescent="0.35">
      <c r="A27" s="129"/>
      <c r="B27" s="130"/>
      <c r="C27" s="131"/>
      <c r="D27" s="70">
        <f>K27</f>
        <v>1.572222222222222</v>
      </c>
      <c r="E27" s="70">
        <f>L27</f>
        <v>2.0177777777777779</v>
      </c>
      <c r="F27" s="70">
        <f>M27</f>
        <v>0.53777777777777791</v>
      </c>
      <c r="G27" s="70">
        <f>N27</f>
        <v>5.0000000000000001E-3</v>
      </c>
      <c r="H27" s="70">
        <f>O27</f>
        <v>0</v>
      </c>
      <c r="I27" s="70">
        <f>D27+E27+F27+G27</f>
        <v>4.1327777777777781</v>
      </c>
      <c r="J27" s="135"/>
      <c r="K27" s="71">
        <f>K26/9</f>
        <v>1.572222222222222</v>
      </c>
      <c r="L27" s="71">
        <f>L26/9</f>
        <v>2.0177777777777779</v>
      </c>
      <c r="M27" s="71">
        <f>M26/9</f>
        <v>0.53777777777777791</v>
      </c>
      <c r="N27" s="71">
        <f>N26/6</f>
        <v>5.0000000000000001E-3</v>
      </c>
      <c r="O27" s="71">
        <f>O26/9</f>
        <v>0</v>
      </c>
      <c r="P27" s="55">
        <f>SUM(K27:O27)</f>
        <v>4.1327777777777781</v>
      </c>
      <c r="Q27" s="55"/>
      <c r="R27" s="55"/>
      <c r="S27" s="55"/>
    </row>
    <row r="28" spans="1:19" x14ac:dyDescent="0.35">
      <c r="A28" s="27"/>
      <c r="B28" s="27"/>
      <c r="C28" s="27"/>
      <c r="D28" s="28"/>
      <c r="E28" s="28"/>
      <c r="F28" s="28"/>
      <c r="G28" s="28"/>
      <c r="H28" s="28"/>
      <c r="I28" s="28"/>
      <c r="J28" s="27"/>
    </row>
    <row r="29" spans="1:19" x14ac:dyDescent="0.35">
      <c r="A29" s="4"/>
      <c r="B29" s="1" t="s">
        <v>60</v>
      </c>
      <c r="C29" s="4"/>
      <c r="D29" s="4"/>
      <c r="E29" s="4"/>
      <c r="F29" s="4"/>
      <c r="G29" s="4"/>
      <c r="H29" s="4"/>
      <c r="I29" s="4"/>
      <c r="J29" s="4"/>
      <c r="K29" s="1"/>
      <c r="L29" s="1"/>
    </row>
    <row r="30" spans="1:19" x14ac:dyDescent="0.35">
      <c r="A30" s="4" t="s">
        <v>61</v>
      </c>
      <c r="B30" s="4"/>
      <c r="C30" s="4"/>
      <c r="D30" s="4"/>
      <c r="E30" s="4"/>
      <c r="F30" s="4"/>
      <c r="G30" s="4"/>
      <c r="H30" s="4"/>
      <c r="I30" s="4"/>
      <c r="J30" s="4"/>
      <c r="K30" s="1"/>
      <c r="L30" s="1"/>
    </row>
    <row r="31" spans="1:19" x14ac:dyDescent="0.35">
      <c r="A31" s="4"/>
      <c r="B31" s="1" t="s">
        <v>62</v>
      </c>
      <c r="C31" s="4"/>
      <c r="D31" s="4"/>
      <c r="E31" s="4"/>
      <c r="F31" s="4"/>
      <c r="G31" s="4"/>
      <c r="H31" s="4"/>
      <c r="I31" s="4"/>
      <c r="J31" s="4"/>
      <c r="K31" s="1"/>
      <c r="L31" s="1"/>
    </row>
    <row r="32" spans="1:19" x14ac:dyDescent="0.35">
      <c r="A32" s="4" t="s">
        <v>63</v>
      </c>
      <c r="B32" s="4"/>
      <c r="C32" s="4"/>
      <c r="D32" s="4"/>
      <c r="E32" s="4"/>
      <c r="F32" s="4"/>
      <c r="G32" s="4"/>
      <c r="H32" s="4"/>
      <c r="I32" s="4"/>
      <c r="J32" s="4"/>
      <c r="K32" s="1"/>
      <c r="L32" s="1"/>
    </row>
    <row r="33" spans="1:14" x14ac:dyDescent="0.35">
      <c r="A33" s="4" t="s">
        <v>119</v>
      </c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</row>
    <row r="34" spans="1:14" x14ac:dyDescent="0.35">
      <c r="A34" s="4" t="s">
        <v>115</v>
      </c>
      <c r="B34" s="4"/>
      <c r="C34" s="4"/>
      <c r="D34" s="4"/>
      <c r="E34" s="4"/>
      <c r="F34" s="4"/>
      <c r="G34" s="4"/>
      <c r="H34" s="4"/>
      <c r="I34" s="4"/>
      <c r="J34" s="4"/>
      <c r="K34" s="1"/>
      <c r="L34" s="1"/>
    </row>
    <row r="35" spans="1:14" x14ac:dyDescent="0.35">
      <c r="A35" s="4" t="s">
        <v>116</v>
      </c>
      <c r="B35" s="4"/>
      <c r="C35" s="4"/>
      <c r="D35" s="4"/>
      <c r="E35" s="4"/>
      <c r="F35" s="4"/>
      <c r="G35" s="4"/>
      <c r="H35" s="4"/>
      <c r="I35" s="4"/>
      <c r="J35" s="4"/>
      <c r="K35" s="1"/>
      <c r="L35" s="1"/>
    </row>
    <row r="36" spans="1:14" x14ac:dyDescent="0.35">
      <c r="A36" s="4" t="s">
        <v>84</v>
      </c>
      <c r="B36" s="4"/>
      <c r="C36" s="4"/>
      <c r="D36" s="4"/>
      <c r="E36" s="4"/>
      <c r="F36" s="4"/>
      <c r="G36" s="4"/>
      <c r="H36" s="4"/>
      <c r="I36" s="4"/>
      <c r="J36" s="4"/>
    </row>
    <row r="37" spans="1:14" x14ac:dyDescent="0.35">
      <c r="A37" s="4"/>
      <c r="B37" s="4" t="s">
        <v>120</v>
      </c>
      <c r="C37" s="4"/>
      <c r="D37" s="4"/>
      <c r="E37" s="4"/>
      <c r="F37" s="4"/>
      <c r="G37" s="4"/>
      <c r="H37" s="4"/>
      <c r="I37" s="4"/>
      <c r="J37" s="4"/>
      <c r="N37" t="s">
        <v>59</v>
      </c>
    </row>
    <row r="38" spans="1:14" x14ac:dyDescent="0.35">
      <c r="A38" s="4" t="s">
        <v>141</v>
      </c>
      <c r="B38" s="4"/>
      <c r="C38" s="4"/>
      <c r="D38" s="4"/>
      <c r="E38" s="4"/>
      <c r="F38" s="4"/>
      <c r="G38" s="4"/>
      <c r="H38" s="4"/>
      <c r="I38" s="4"/>
      <c r="J38" s="4"/>
    </row>
    <row r="39" spans="1:14" x14ac:dyDescent="0.35">
      <c r="A39" s="4"/>
      <c r="B39" s="4"/>
      <c r="C39" s="4"/>
      <c r="D39" s="4"/>
      <c r="E39" s="4"/>
      <c r="F39" s="4"/>
      <c r="G39" s="4" t="s">
        <v>59</v>
      </c>
      <c r="H39" s="4"/>
      <c r="I39" s="4"/>
      <c r="J39" s="4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mergeCells count="14">
    <mergeCell ref="K6:L6"/>
    <mergeCell ref="A6:C7"/>
    <mergeCell ref="I6:I7"/>
    <mergeCell ref="A26:C27"/>
    <mergeCell ref="J8:J9"/>
    <mergeCell ref="J10:J11"/>
    <mergeCell ref="J12:J13"/>
    <mergeCell ref="J14:J15"/>
    <mergeCell ref="J16:J17"/>
    <mergeCell ref="J18:J19"/>
    <mergeCell ref="J22:J23"/>
    <mergeCell ref="J24:J25"/>
    <mergeCell ref="J26:J27"/>
    <mergeCell ref="J20:J21"/>
  </mergeCells>
  <pageMargins left="0.78740157480314965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2"/>
  <sheetViews>
    <sheetView view="pageBreakPreview" topLeftCell="A244" zoomScaleNormal="100" zoomScaleSheetLayoutView="100" workbookViewId="0">
      <selection activeCell="K250" sqref="K250"/>
    </sheetView>
  </sheetViews>
  <sheetFormatPr defaultRowHeight="21" x14ac:dyDescent="0.35"/>
  <cols>
    <col min="3" max="3" width="9.375" customWidth="1"/>
    <col min="4" max="9" width="8.625" customWidth="1"/>
    <col min="10" max="10" width="10" customWidth="1"/>
  </cols>
  <sheetData>
    <row r="1" spans="1:14" x14ac:dyDescent="0.35">
      <c r="J1" s="1">
        <v>90</v>
      </c>
    </row>
    <row r="2" spans="1:14" x14ac:dyDescent="0.35">
      <c r="A2" s="3" t="s">
        <v>29</v>
      </c>
      <c r="B2" s="3" t="s">
        <v>99</v>
      </c>
    </row>
    <row r="3" spans="1:14" x14ac:dyDescent="0.35">
      <c r="A3" s="3" t="s">
        <v>100</v>
      </c>
      <c r="B3" s="3"/>
    </row>
    <row r="4" spans="1:14" ht="18.95" customHeight="1" x14ac:dyDescent="0.35">
      <c r="A4" s="3"/>
      <c r="B4" s="3"/>
    </row>
    <row r="5" spans="1:14" x14ac:dyDescent="0.35">
      <c r="A5" s="47" t="s">
        <v>66</v>
      </c>
      <c r="B5" s="3"/>
    </row>
    <row r="6" spans="1:14" x14ac:dyDescent="0.35">
      <c r="A6" s="1"/>
      <c r="B6" s="1" t="s">
        <v>67</v>
      </c>
      <c r="C6" s="3"/>
    </row>
    <row r="7" spans="1:14" x14ac:dyDescent="0.35">
      <c r="A7" s="1" t="s">
        <v>68</v>
      </c>
      <c r="B7" s="3"/>
    </row>
    <row r="8" spans="1:14" ht="18.95" customHeight="1" x14ac:dyDescent="0.35">
      <c r="A8" s="1"/>
    </row>
    <row r="9" spans="1:14" x14ac:dyDescent="0.35">
      <c r="A9" s="118" t="s">
        <v>31</v>
      </c>
      <c r="B9" s="119"/>
      <c r="C9" s="120"/>
      <c r="D9" s="29" t="s">
        <v>4</v>
      </c>
      <c r="E9" s="29" t="s">
        <v>4</v>
      </c>
      <c r="F9" s="29" t="s">
        <v>4</v>
      </c>
      <c r="G9" s="29" t="s">
        <v>4</v>
      </c>
      <c r="H9" s="29" t="s">
        <v>4</v>
      </c>
      <c r="I9" s="137" t="s">
        <v>34</v>
      </c>
      <c r="J9" s="29" t="s">
        <v>32</v>
      </c>
    </row>
    <row r="10" spans="1:14" x14ac:dyDescent="0.35">
      <c r="A10" s="121"/>
      <c r="B10" s="122"/>
      <c r="C10" s="123"/>
      <c r="D10" s="30" t="s">
        <v>35</v>
      </c>
      <c r="E10" s="30" t="s">
        <v>36</v>
      </c>
      <c r="F10" s="30" t="s">
        <v>37</v>
      </c>
      <c r="G10" s="30" t="s">
        <v>38</v>
      </c>
      <c r="H10" s="30" t="s">
        <v>39</v>
      </c>
      <c r="I10" s="138"/>
      <c r="J10" s="31" t="s">
        <v>33</v>
      </c>
    </row>
    <row r="11" spans="1:14" x14ac:dyDescent="0.35">
      <c r="A11" s="38" t="s">
        <v>40</v>
      </c>
      <c r="B11" s="39"/>
      <c r="C11" s="40"/>
      <c r="D11" s="32">
        <v>31.72</v>
      </c>
      <c r="E11" s="32">
        <v>53.1</v>
      </c>
      <c r="F11" s="32">
        <v>14.48</v>
      </c>
      <c r="G11" s="32">
        <v>0.69</v>
      </c>
      <c r="H11" s="32">
        <v>0</v>
      </c>
      <c r="I11" s="88">
        <f>H11+G11+F11+E11+D11</f>
        <v>99.99</v>
      </c>
      <c r="J11" s="134" t="s">
        <v>36</v>
      </c>
    </row>
    <row r="12" spans="1:14" x14ac:dyDescent="0.35">
      <c r="A12" s="41" t="s">
        <v>41</v>
      </c>
      <c r="B12" s="42"/>
      <c r="C12" s="43"/>
      <c r="D12" s="77">
        <v>1.59</v>
      </c>
      <c r="E12" s="77">
        <v>2.12</v>
      </c>
      <c r="F12" s="77">
        <v>0.43</v>
      </c>
      <c r="G12" s="77">
        <v>0.01</v>
      </c>
      <c r="H12" s="77">
        <v>0</v>
      </c>
      <c r="I12" s="108">
        <f>H12+G12+F12+E12+D12</f>
        <v>4.1500000000000004</v>
      </c>
      <c r="J12" s="135"/>
      <c r="K12" s="55">
        <f>I12+I14+I16+I18+I20+I22+I24+I26+I28</f>
        <v>37.129999999999995</v>
      </c>
    </row>
    <row r="13" spans="1:14" x14ac:dyDescent="0.35">
      <c r="A13" s="44" t="s">
        <v>42</v>
      </c>
      <c r="B13" s="45"/>
      <c r="C13" s="46"/>
      <c r="D13" s="35">
        <v>33.1</v>
      </c>
      <c r="E13" s="35">
        <v>46.9</v>
      </c>
      <c r="F13" s="35">
        <v>19.309999999999999</v>
      </c>
      <c r="G13" s="35">
        <v>0.69</v>
      </c>
      <c r="H13" s="35">
        <v>0</v>
      </c>
      <c r="I13" s="90">
        <f>D13+E13+F13+G13</f>
        <v>100</v>
      </c>
      <c r="J13" s="132" t="s">
        <v>36</v>
      </c>
      <c r="K13">
        <f>K12/9</f>
        <v>4.1255555555555548</v>
      </c>
      <c r="N13" t="s">
        <v>59</v>
      </c>
    </row>
    <row r="14" spans="1:14" x14ac:dyDescent="0.35">
      <c r="A14" s="41" t="s">
        <v>43</v>
      </c>
      <c r="B14" s="42"/>
      <c r="C14" s="43"/>
      <c r="D14" s="77">
        <v>1.66</v>
      </c>
      <c r="E14" s="77">
        <v>1.88</v>
      </c>
      <c r="F14" s="77">
        <v>0.57999999999999996</v>
      </c>
      <c r="G14" s="77">
        <v>0.01</v>
      </c>
      <c r="H14" s="77">
        <v>0</v>
      </c>
      <c r="I14" s="91">
        <f>D14+E14+F14+G14</f>
        <v>4.13</v>
      </c>
      <c r="J14" s="133"/>
    </row>
    <row r="15" spans="1:14" x14ac:dyDescent="0.35">
      <c r="A15" s="44" t="s">
        <v>44</v>
      </c>
      <c r="B15" s="45"/>
      <c r="C15" s="46"/>
      <c r="D15" s="35">
        <v>31.03</v>
      </c>
      <c r="E15" s="35">
        <v>51.03</v>
      </c>
      <c r="F15" s="35">
        <v>17.239999999999998</v>
      </c>
      <c r="G15" s="35">
        <v>0.69</v>
      </c>
      <c r="H15" s="35">
        <v>0</v>
      </c>
      <c r="I15" s="90">
        <f>D15+E15+F15+G15</f>
        <v>99.99</v>
      </c>
      <c r="J15" s="132" t="s">
        <v>36</v>
      </c>
    </row>
    <row r="16" spans="1:14" x14ac:dyDescent="0.35">
      <c r="A16" s="41" t="s">
        <v>45</v>
      </c>
      <c r="B16" s="42"/>
      <c r="C16" s="43"/>
      <c r="D16" s="77">
        <v>1.55</v>
      </c>
      <c r="E16" s="77">
        <v>2.04</v>
      </c>
      <c r="F16" s="77">
        <v>0.52</v>
      </c>
      <c r="G16" s="77">
        <v>0.01</v>
      </c>
      <c r="H16" s="77">
        <v>0</v>
      </c>
      <c r="I16" s="91">
        <f>H16+G16+F16+E16+D16</f>
        <v>4.12</v>
      </c>
      <c r="J16" s="133"/>
    </row>
    <row r="17" spans="1:17" x14ac:dyDescent="0.35">
      <c r="A17" s="44" t="s">
        <v>46</v>
      </c>
      <c r="B17" s="45"/>
      <c r="C17" s="46"/>
      <c r="D17" s="35">
        <v>33.1</v>
      </c>
      <c r="E17" s="35">
        <v>45.52</v>
      </c>
      <c r="F17" s="35">
        <v>21.38</v>
      </c>
      <c r="G17" s="35">
        <v>0</v>
      </c>
      <c r="H17" s="35">
        <v>0</v>
      </c>
      <c r="I17" s="90">
        <f t="shared" ref="I17:I24" si="0">D17+E17+F17+G17</f>
        <v>100</v>
      </c>
      <c r="J17" s="132" t="s">
        <v>36</v>
      </c>
    </row>
    <row r="18" spans="1:17" x14ac:dyDescent="0.35">
      <c r="A18" s="41" t="s">
        <v>47</v>
      </c>
      <c r="B18" s="42"/>
      <c r="C18" s="43"/>
      <c r="D18" s="77">
        <v>1.66</v>
      </c>
      <c r="E18" s="77">
        <v>1.82</v>
      </c>
      <c r="F18" s="77">
        <v>0.64</v>
      </c>
      <c r="G18" s="77"/>
      <c r="H18" s="77"/>
      <c r="I18" s="91">
        <f t="shared" si="0"/>
        <v>4.12</v>
      </c>
      <c r="J18" s="133"/>
    </row>
    <row r="19" spans="1:17" x14ac:dyDescent="0.35">
      <c r="A19" s="44" t="s">
        <v>48</v>
      </c>
      <c r="B19" s="45"/>
      <c r="C19" s="46"/>
      <c r="D19" s="35">
        <v>34.479999999999997</v>
      </c>
      <c r="E19" s="35">
        <v>50.34</v>
      </c>
      <c r="F19" s="35">
        <v>14.48</v>
      </c>
      <c r="G19" s="35">
        <v>0.69</v>
      </c>
      <c r="H19" s="35">
        <v>0</v>
      </c>
      <c r="I19" s="90">
        <f t="shared" si="0"/>
        <v>99.99</v>
      </c>
      <c r="J19" s="134" t="s">
        <v>36</v>
      </c>
    </row>
    <row r="20" spans="1:17" x14ac:dyDescent="0.35">
      <c r="A20" s="41" t="s">
        <v>49</v>
      </c>
      <c r="B20" s="42"/>
      <c r="C20" s="43"/>
      <c r="D20" s="77">
        <v>1.72</v>
      </c>
      <c r="E20" s="77">
        <v>2.0099999999999998</v>
      </c>
      <c r="F20" s="77">
        <v>0.43</v>
      </c>
      <c r="G20" s="77">
        <v>0.01</v>
      </c>
      <c r="H20" s="77">
        <v>0</v>
      </c>
      <c r="I20" s="97">
        <f t="shared" si="0"/>
        <v>4.169999999999999</v>
      </c>
      <c r="J20" s="135"/>
    </row>
    <row r="21" spans="1:17" x14ac:dyDescent="0.35">
      <c r="A21" s="44" t="s">
        <v>50</v>
      </c>
      <c r="B21" s="45"/>
      <c r="C21" s="46"/>
      <c r="D21" s="35">
        <v>31.03</v>
      </c>
      <c r="E21" s="35">
        <v>53.1</v>
      </c>
      <c r="F21" s="35">
        <v>15.17</v>
      </c>
      <c r="G21" s="35">
        <v>0.69</v>
      </c>
      <c r="H21" s="35">
        <v>0</v>
      </c>
      <c r="I21" s="90">
        <f t="shared" si="0"/>
        <v>99.99</v>
      </c>
      <c r="J21" s="132" t="s">
        <v>36</v>
      </c>
    </row>
    <row r="22" spans="1:17" x14ac:dyDescent="0.35">
      <c r="A22" s="41" t="s">
        <v>51</v>
      </c>
      <c r="B22" s="42"/>
      <c r="C22" s="43"/>
      <c r="D22" s="77">
        <v>1.55</v>
      </c>
      <c r="E22" s="77">
        <v>2.12</v>
      </c>
      <c r="F22" s="77">
        <v>0.46</v>
      </c>
      <c r="G22" s="77">
        <v>0.01</v>
      </c>
      <c r="H22" s="77">
        <v>0</v>
      </c>
      <c r="I22" s="91">
        <f t="shared" si="0"/>
        <v>4.1399999999999997</v>
      </c>
      <c r="J22" s="133"/>
      <c r="K22" s="55"/>
    </row>
    <row r="23" spans="1:17" x14ac:dyDescent="0.35">
      <c r="A23" s="44" t="s">
        <v>52</v>
      </c>
      <c r="B23" s="45"/>
      <c r="C23" s="46"/>
      <c r="D23" s="35">
        <v>28.97</v>
      </c>
      <c r="E23" s="35">
        <v>53.1</v>
      </c>
      <c r="F23" s="35">
        <v>17.239999999999998</v>
      </c>
      <c r="G23" s="35">
        <v>0.69</v>
      </c>
      <c r="H23" s="35">
        <v>0</v>
      </c>
      <c r="I23" s="90">
        <f t="shared" si="0"/>
        <v>99.999999999999986</v>
      </c>
      <c r="J23" s="134" t="s">
        <v>36</v>
      </c>
    </row>
    <row r="24" spans="1:17" x14ac:dyDescent="0.35">
      <c r="A24" s="41" t="s">
        <v>53</v>
      </c>
      <c r="B24" s="42"/>
      <c r="C24" s="43"/>
      <c r="D24" s="77">
        <v>1.45</v>
      </c>
      <c r="E24" s="77">
        <v>2.12</v>
      </c>
      <c r="F24" s="77">
        <v>0.52</v>
      </c>
      <c r="G24" s="77">
        <v>0.01</v>
      </c>
      <c r="H24" s="77">
        <v>0</v>
      </c>
      <c r="I24" s="93">
        <f t="shared" si="0"/>
        <v>4.0999999999999996</v>
      </c>
      <c r="J24" s="135"/>
      <c r="O24" t="s">
        <v>59</v>
      </c>
    </row>
    <row r="25" spans="1:17" x14ac:dyDescent="0.35">
      <c r="A25" s="44" t="s">
        <v>54</v>
      </c>
      <c r="B25" s="45"/>
      <c r="C25" s="46"/>
      <c r="D25" s="35">
        <v>28.97</v>
      </c>
      <c r="E25" s="35">
        <v>51.03</v>
      </c>
      <c r="F25" s="35">
        <v>19.309999999999999</v>
      </c>
      <c r="G25" s="35">
        <v>0.69</v>
      </c>
      <c r="H25" s="35">
        <v>0</v>
      </c>
      <c r="I25" s="90">
        <f>H25+G25+F25+E25+D25</f>
        <v>100</v>
      </c>
      <c r="J25" s="132" t="s">
        <v>36</v>
      </c>
    </row>
    <row r="26" spans="1:17" x14ac:dyDescent="0.35">
      <c r="A26" s="41" t="s">
        <v>55</v>
      </c>
      <c r="B26" s="42"/>
      <c r="C26" s="43"/>
      <c r="D26" s="77">
        <v>1.45</v>
      </c>
      <c r="E26" s="77">
        <v>2.04</v>
      </c>
      <c r="F26" s="77">
        <v>0.57999999999999996</v>
      </c>
      <c r="G26" s="77">
        <v>0.01</v>
      </c>
      <c r="H26" s="77">
        <v>0</v>
      </c>
      <c r="I26" s="103">
        <f>H26+G26+F26+E26+D26</f>
        <v>4.08</v>
      </c>
      <c r="J26" s="133"/>
    </row>
    <row r="27" spans="1:17" x14ac:dyDescent="0.35">
      <c r="A27" s="44" t="s">
        <v>56</v>
      </c>
      <c r="B27" s="45"/>
      <c r="C27" s="46"/>
      <c r="D27" s="35">
        <v>29.66</v>
      </c>
      <c r="E27" s="35">
        <v>53.1</v>
      </c>
      <c r="F27" s="35">
        <v>17.239999999999998</v>
      </c>
      <c r="G27" s="35">
        <v>0</v>
      </c>
      <c r="H27" s="35">
        <v>0</v>
      </c>
      <c r="I27" s="90">
        <f>D27+E27+F27+G27</f>
        <v>100</v>
      </c>
      <c r="J27" s="132" t="s">
        <v>36</v>
      </c>
      <c r="K27" s="69">
        <f>D27+D25+D23+D21+D19+D17+D15+D13+D11</f>
        <v>282.05999999999995</v>
      </c>
      <c r="L27" s="69">
        <f>E27+E25+E23+E21+E19+E17+E15+E13+E11</f>
        <v>457.21999999999991</v>
      </c>
      <c r="M27" s="69">
        <f>F27+F25+F23+F21+F19+F17+F15+F13+F11</f>
        <v>155.84999999999997</v>
      </c>
      <c r="N27" s="69">
        <f>G27+G25+G23+G21+G19+G17+G15+G13+G11</f>
        <v>4.83</v>
      </c>
      <c r="O27" s="69">
        <f>H27+H25+H23+H21+H19+H17+H15+H13+H11</f>
        <v>0</v>
      </c>
      <c r="P27" s="55">
        <f>SUM(K27:O27)</f>
        <v>899.95999999999992</v>
      </c>
    </row>
    <row r="28" spans="1:17" x14ac:dyDescent="0.35">
      <c r="A28" s="41" t="s">
        <v>57</v>
      </c>
      <c r="B28" s="42"/>
      <c r="C28" s="43"/>
      <c r="D28" s="77">
        <v>1.48</v>
      </c>
      <c r="E28" s="77">
        <v>2.12</v>
      </c>
      <c r="F28" s="77">
        <v>0.52</v>
      </c>
      <c r="G28" s="77">
        <v>0</v>
      </c>
      <c r="H28" s="77">
        <v>0</v>
      </c>
      <c r="I28" s="91">
        <f>H28+G28+F28+E28+D28</f>
        <v>4.12</v>
      </c>
      <c r="J28" s="133"/>
      <c r="K28" s="65">
        <f>K27/9</f>
        <v>31.339999999999993</v>
      </c>
      <c r="L28" s="65">
        <f>L27/9</f>
        <v>50.802222222222213</v>
      </c>
      <c r="M28" s="65">
        <f>M27/9</f>
        <v>17.316666666666663</v>
      </c>
      <c r="N28" s="65">
        <f>N27/9</f>
        <v>0.53666666666666663</v>
      </c>
      <c r="O28" s="65">
        <f>O27/9</f>
        <v>0</v>
      </c>
      <c r="P28" s="55">
        <f>SUM(K28:O28)</f>
        <v>99.995555555555526</v>
      </c>
    </row>
    <row r="29" spans="1:17" x14ac:dyDescent="0.35">
      <c r="A29" s="126" t="s">
        <v>58</v>
      </c>
      <c r="B29" s="127"/>
      <c r="C29" s="128"/>
      <c r="D29" s="37">
        <f>K27/9</f>
        <v>31.339999999999993</v>
      </c>
      <c r="E29" s="37">
        <f>L27/9</f>
        <v>50.802222222222213</v>
      </c>
      <c r="F29" s="37">
        <f>M27/9</f>
        <v>17.316666666666663</v>
      </c>
      <c r="G29" s="37">
        <f>N27/9</f>
        <v>0.53666666666666663</v>
      </c>
      <c r="H29" s="37">
        <v>0</v>
      </c>
      <c r="I29" s="94">
        <f>H29+G29+F29+E29+D29</f>
        <v>99.995555555555526</v>
      </c>
      <c r="J29" s="134" t="s">
        <v>36</v>
      </c>
      <c r="K29" s="64">
        <f>D28+D26+D24+D22+D20+D18+D16+D14+D12</f>
        <v>14.11</v>
      </c>
      <c r="L29" s="64">
        <f>E28+E26+E24+E22+E20+E18+E16+E14+E12</f>
        <v>18.27</v>
      </c>
      <c r="M29" s="64">
        <f>F28+F26+F24+F22+F20+F18+F16+F14+F12</f>
        <v>4.68</v>
      </c>
      <c r="N29" s="64">
        <f>G28+G26+G24+G22+G20+G18+G16+G14+G12</f>
        <v>7.0000000000000007E-2</v>
      </c>
      <c r="O29" s="64">
        <f>H28+H26+H24+H22+H20+H18+H16+H14+H12</f>
        <v>0</v>
      </c>
      <c r="P29" s="55">
        <f>K29+L29+M29+N29+O29</f>
        <v>37.129999999999995</v>
      </c>
      <c r="Q29" s="64"/>
    </row>
    <row r="30" spans="1:17" x14ac:dyDescent="0.35">
      <c r="A30" s="129"/>
      <c r="B30" s="130"/>
      <c r="C30" s="131"/>
      <c r="D30" s="70">
        <f>K29/9</f>
        <v>1.5677777777777777</v>
      </c>
      <c r="E30" s="70">
        <f>L29/9</f>
        <v>2.0299999999999998</v>
      </c>
      <c r="F30" s="70">
        <f>M29/9</f>
        <v>0.52</v>
      </c>
      <c r="G30" s="70">
        <f>N29/9</f>
        <v>7.7777777777777784E-3</v>
      </c>
      <c r="H30" s="70">
        <f>O29/9</f>
        <v>0</v>
      </c>
      <c r="I30" s="96">
        <f>H30+G30+F30+E30+D30</f>
        <v>4.1255555555555556</v>
      </c>
      <c r="J30" s="135"/>
      <c r="K30" s="71">
        <f>K29/9</f>
        <v>1.5677777777777777</v>
      </c>
      <c r="L30" s="71">
        <f>L29/9</f>
        <v>2.0299999999999998</v>
      </c>
      <c r="M30" s="71">
        <f>M29/9</f>
        <v>0.52</v>
      </c>
      <c r="N30" s="71">
        <f>N29/9</f>
        <v>7.7777777777777784E-3</v>
      </c>
      <c r="O30" s="71">
        <f>O29/9</f>
        <v>0</v>
      </c>
      <c r="P30" s="55">
        <f>SUM(K30:O30)</f>
        <v>4.1255555555555556</v>
      </c>
    </row>
    <row r="31" spans="1:17" ht="18.95" customHeight="1" x14ac:dyDescent="0.35">
      <c r="A31" s="27"/>
      <c r="B31" s="27"/>
      <c r="C31" s="27"/>
      <c r="D31" s="28"/>
      <c r="E31" s="27"/>
      <c r="F31" s="27"/>
      <c r="G31" s="27"/>
      <c r="H31" s="27"/>
      <c r="I31" s="27"/>
      <c r="J31" s="27"/>
    </row>
    <row r="32" spans="1:17" x14ac:dyDescent="0.35">
      <c r="A32" s="4"/>
      <c r="B32" s="1" t="s">
        <v>60</v>
      </c>
      <c r="C32" s="4"/>
      <c r="D32" s="4"/>
      <c r="E32" s="4"/>
      <c r="F32" s="4"/>
      <c r="G32" s="4"/>
      <c r="H32" s="4"/>
      <c r="I32" s="4"/>
      <c r="J32" s="4"/>
    </row>
    <row r="33" spans="1:10" x14ac:dyDescent="0.35">
      <c r="A33" s="4" t="s">
        <v>61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35">
      <c r="A34" s="4"/>
      <c r="B34" s="1" t="s">
        <v>62</v>
      </c>
      <c r="C34" s="4"/>
      <c r="D34" s="4"/>
      <c r="E34" s="4"/>
      <c r="F34" s="4"/>
      <c r="G34" s="4"/>
      <c r="H34" s="4"/>
      <c r="I34" s="4"/>
      <c r="J34" s="4"/>
    </row>
    <row r="35" spans="1:10" x14ac:dyDescent="0.35">
      <c r="A35" s="4" t="s">
        <v>63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35">
      <c r="A36" s="4" t="s">
        <v>112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35">
      <c r="A37" s="4" t="s">
        <v>142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4" t="s">
        <v>143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5">
      <c r="A39" s="4" t="s">
        <v>84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35">
      <c r="A40" s="4"/>
      <c r="B40" s="4" t="s">
        <v>113</v>
      </c>
      <c r="C40" s="4"/>
      <c r="D40" s="4"/>
      <c r="E40" s="4"/>
      <c r="F40" s="4"/>
      <c r="G40" s="4"/>
      <c r="H40" s="4"/>
      <c r="I40" s="4"/>
      <c r="J40" s="4"/>
    </row>
    <row r="41" spans="1:10" x14ac:dyDescent="0.35">
      <c r="A41" s="4" t="s">
        <v>114</v>
      </c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35">
      <c r="A42" s="4"/>
      <c r="B42" s="4"/>
      <c r="C42" s="4"/>
      <c r="D42" s="4"/>
      <c r="E42" s="4"/>
      <c r="F42" s="4"/>
      <c r="G42" s="4" t="s">
        <v>59</v>
      </c>
      <c r="H42" s="4"/>
      <c r="I42" s="4"/>
      <c r="J42" s="4">
        <v>91</v>
      </c>
    </row>
    <row r="43" spans="1:10" x14ac:dyDescent="0.35">
      <c r="A43" s="47" t="s">
        <v>69</v>
      </c>
      <c r="B43" s="3"/>
    </row>
    <row r="44" spans="1:10" x14ac:dyDescent="0.35">
      <c r="A44" s="1"/>
      <c r="B44" s="1" t="s">
        <v>72</v>
      </c>
      <c r="C44" s="3"/>
    </row>
    <row r="45" spans="1:10" x14ac:dyDescent="0.35">
      <c r="A45" s="1" t="s">
        <v>73</v>
      </c>
      <c r="B45" s="3"/>
    </row>
    <row r="46" spans="1:10" x14ac:dyDescent="0.35">
      <c r="A46" s="1"/>
    </row>
    <row r="47" spans="1:10" x14ac:dyDescent="0.35">
      <c r="A47" s="118" t="s">
        <v>31</v>
      </c>
      <c r="B47" s="119"/>
      <c r="C47" s="120"/>
      <c r="D47" s="29" t="s">
        <v>4</v>
      </c>
      <c r="E47" s="29" t="s">
        <v>4</v>
      </c>
      <c r="F47" s="29" t="s">
        <v>4</v>
      </c>
      <c r="G47" s="29" t="s">
        <v>4</v>
      </c>
      <c r="H47" s="29" t="s">
        <v>4</v>
      </c>
      <c r="I47" s="137" t="s">
        <v>34</v>
      </c>
      <c r="J47" s="29" t="s">
        <v>32</v>
      </c>
    </row>
    <row r="48" spans="1:10" x14ac:dyDescent="0.35">
      <c r="A48" s="121"/>
      <c r="B48" s="122"/>
      <c r="C48" s="123"/>
      <c r="D48" s="30" t="s">
        <v>35</v>
      </c>
      <c r="E48" s="30" t="s">
        <v>36</v>
      </c>
      <c r="F48" s="30" t="s">
        <v>37</v>
      </c>
      <c r="G48" s="30" t="s">
        <v>38</v>
      </c>
      <c r="H48" s="30" t="s">
        <v>39</v>
      </c>
      <c r="I48" s="138"/>
      <c r="J48" s="31" t="s">
        <v>33</v>
      </c>
    </row>
    <row r="49" spans="1:12" x14ac:dyDescent="0.35">
      <c r="A49" s="38" t="s">
        <v>40</v>
      </c>
      <c r="B49" s="39"/>
      <c r="C49" s="40"/>
      <c r="D49" s="32">
        <v>29.66</v>
      </c>
      <c r="E49" s="32">
        <v>53.79</v>
      </c>
      <c r="F49" s="32">
        <v>15.86</v>
      </c>
      <c r="G49" s="32">
        <v>0.69</v>
      </c>
      <c r="H49" s="32">
        <v>0</v>
      </c>
      <c r="I49" s="88">
        <f t="shared" ref="I49:I66" si="1">H49+G49+F49+E49+D49</f>
        <v>100</v>
      </c>
      <c r="J49" s="134" t="s">
        <v>36</v>
      </c>
      <c r="K49" s="55">
        <f>I50+I52+I54+I56+I58+I60+I62+I64+I66</f>
        <v>36.639999999999993</v>
      </c>
    </row>
    <row r="50" spans="1:12" x14ac:dyDescent="0.35">
      <c r="A50" s="41" t="s">
        <v>41</v>
      </c>
      <c r="B50" s="42"/>
      <c r="C50" s="43"/>
      <c r="D50" s="79">
        <v>1.48</v>
      </c>
      <c r="E50" s="79">
        <v>2.15</v>
      </c>
      <c r="F50" s="79">
        <v>0.48</v>
      </c>
      <c r="G50" s="79">
        <v>0.01</v>
      </c>
      <c r="H50" s="79">
        <v>0</v>
      </c>
      <c r="I50" s="97">
        <f t="shared" si="1"/>
        <v>4.1199999999999992</v>
      </c>
      <c r="J50" s="135"/>
      <c r="K50" s="55">
        <f>K49/9</f>
        <v>4.0711111111111107</v>
      </c>
    </row>
    <row r="51" spans="1:12" x14ac:dyDescent="0.35">
      <c r="A51" s="44" t="s">
        <v>42</v>
      </c>
      <c r="B51" s="45"/>
      <c r="C51" s="46"/>
      <c r="D51" s="35">
        <v>33.79</v>
      </c>
      <c r="E51" s="35">
        <v>43.45</v>
      </c>
      <c r="F51" s="35">
        <v>22.07</v>
      </c>
      <c r="G51" s="35">
        <v>0.69</v>
      </c>
      <c r="H51" s="35">
        <v>0</v>
      </c>
      <c r="I51" s="90">
        <f t="shared" si="1"/>
        <v>100</v>
      </c>
      <c r="J51" s="132" t="s">
        <v>36</v>
      </c>
    </row>
    <row r="52" spans="1:12" x14ac:dyDescent="0.35">
      <c r="A52" s="41" t="s">
        <v>43</v>
      </c>
      <c r="B52" s="42"/>
      <c r="C52" s="43"/>
      <c r="D52" s="79">
        <v>1.69</v>
      </c>
      <c r="E52" s="79">
        <v>1.74</v>
      </c>
      <c r="F52" s="79">
        <v>0.66</v>
      </c>
      <c r="G52" s="79">
        <v>0.01</v>
      </c>
      <c r="H52" s="79">
        <v>0</v>
      </c>
      <c r="I52" s="91">
        <f t="shared" si="1"/>
        <v>4.0999999999999996</v>
      </c>
      <c r="J52" s="133"/>
    </row>
    <row r="53" spans="1:12" x14ac:dyDescent="0.35">
      <c r="A53" s="44" t="s">
        <v>44</v>
      </c>
      <c r="B53" s="45"/>
      <c r="C53" s="46"/>
      <c r="D53" s="35">
        <v>29.66</v>
      </c>
      <c r="E53" s="35">
        <v>49.66</v>
      </c>
      <c r="F53" s="35">
        <v>19.309999999999999</v>
      </c>
      <c r="G53" s="35">
        <v>1.38</v>
      </c>
      <c r="H53" s="35">
        <v>0</v>
      </c>
      <c r="I53" s="90">
        <f t="shared" si="1"/>
        <v>100.00999999999999</v>
      </c>
      <c r="J53" s="134" t="s">
        <v>36</v>
      </c>
      <c r="L53" t="s">
        <v>59</v>
      </c>
    </row>
    <row r="54" spans="1:12" x14ac:dyDescent="0.35">
      <c r="A54" s="41" t="s">
        <v>45</v>
      </c>
      <c r="B54" s="42"/>
      <c r="C54" s="43"/>
      <c r="D54" s="79">
        <v>1.48</v>
      </c>
      <c r="E54" s="79">
        <v>1.99</v>
      </c>
      <c r="F54" s="79">
        <v>0.57999999999999996</v>
      </c>
      <c r="G54" s="79">
        <v>0.03</v>
      </c>
      <c r="H54" s="79">
        <v>0</v>
      </c>
      <c r="I54" s="91">
        <f t="shared" si="1"/>
        <v>4.08</v>
      </c>
      <c r="J54" s="135"/>
      <c r="K54" s="55">
        <f>D54+E54+F54+G54+H54</f>
        <v>4.08</v>
      </c>
    </row>
    <row r="55" spans="1:12" x14ac:dyDescent="0.35">
      <c r="A55" s="44" t="s">
        <v>46</v>
      </c>
      <c r="B55" s="45"/>
      <c r="C55" s="46"/>
      <c r="D55" s="35">
        <v>28.97</v>
      </c>
      <c r="E55" s="35">
        <v>48.97</v>
      </c>
      <c r="F55" s="35">
        <v>22.07</v>
      </c>
      <c r="G55" s="35">
        <v>0</v>
      </c>
      <c r="H55" s="35">
        <v>0</v>
      </c>
      <c r="I55" s="90">
        <f t="shared" si="1"/>
        <v>100.00999999999999</v>
      </c>
      <c r="J55" s="132" t="s">
        <v>36</v>
      </c>
    </row>
    <row r="56" spans="1:12" x14ac:dyDescent="0.35">
      <c r="A56" s="41" t="s">
        <v>47</v>
      </c>
      <c r="B56" s="42"/>
      <c r="C56" s="43"/>
      <c r="D56" s="79">
        <v>1.45</v>
      </c>
      <c r="E56" s="79">
        <v>1.96</v>
      </c>
      <c r="F56" s="79">
        <v>0.66</v>
      </c>
      <c r="G56" s="79">
        <v>0</v>
      </c>
      <c r="H56" s="79">
        <v>0</v>
      </c>
      <c r="I56" s="91">
        <f t="shared" si="1"/>
        <v>4.07</v>
      </c>
      <c r="J56" s="133"/>
    </row>
    <row r="57" spans="1:12" x14ac:dyDescent="0.35">
      <c r="A57" s="44" t="s">
        <v>48</v>
      </c>
      <c r="B57" s="45"/>
      <c r="C57" s="46"/>
      <c r="D57" s="35">
        <v>32.409999999999997</v>
      </c>
      <c r="E57" s="35">
        <v>48.97</v>
      </c>
      <c r="F57" s="35">
        <v>18.62</v>
      </c>
      <c r="G57" s="35">
        <v>0</v>
      </c>
      <c r="H57" s="35">
        <v>0</v>
      </c>
      <c r="I57" s="90">
        <f t="shared" si="1"/>
        <v>100</v>
      </c>
      <c r="J57" s="134" t="s">
        <v>36</v>
      </c>
    </row>
    <row r="58" spans="1:12" x14ac:dyDescent="0.35">
      <c r="A58" s="41" t="s">
        <v>49</v>
      </c>
      <c r="B58" s="42"/>
      <c r="C58" s="43"/>
      <c r="D58" s="79">
        <v>1.62</v>
      </c>
      <c r="E58" s="79">
        <v>1.96</v>
      </c>
      <c r="F58" s="79">
        <v>0.56000000000000005</v>
      </c>
      <c r="G58" s="79">
        <v>0</v>
      </c>
      <c r="H58" s="79">
        <v>0</v>
      </c>
      <c r="I58" s="97">
        <f t="shared" si="1"/>
        <v>4.1400000000000006</v>
      </c>
      <c r="J58" s="135"/>
      <c r="K58" s="55"/>
    </row>
    <row r="59" spans="1:12" x14ac:dyDescent="0.35">
      <c r="A59" s="44" t="s">
        <v>50</v>
      </c>
      <c r="B59" s="45"/>
      <c r="C59" s="46"/>
      <c r="D59" s="35">
        <v>26.21</v>
      </c>
      <c r="E59" s="35">
        <v>49.66</v>
      </c>
      <c r="F59" s="35">
        <v>24.14</v>
      </c>
      <c r="G59" s="35">
        <v>0</v>
      </c>
      <c r="H59" s="35">
        <v>0</v>
      </c>
      <c r="I59" s="90">
        <f t="shared" si="1"/>
        <v>100.00999999999999</v>
      </c>
      <c r="J59" s="134" t="s">
        <v>36</v>
      </c>
    </row>
    <row r="60" spans="1:12" x14ac:dyDescent="0.35">
      <c r="A60" s="41" t="s">
        <v>51</v>
      </c>
      <c r="B60" s="42"/>
      <c r="C60" s="43"/>
      <c r="D60" s="79">
        <v>1.31</v>
      </c>
      <c r="E60" s="79">
        <v>1.99</v>
      </c>
      <c r="F60" s="79">
        <v>0.72</v>
      </c>
      <c r="G60" s="79">
        <v>0</v>
      </c>
      <c r="H60" s="79">
        <v>0</v>
      </c>
      <c r="I60" s="98">
        <f t="shared" si="1"/>
        <v>4.0199999999999996</v>
      </c>
      <c r="J60" s="135"/>
    </row>
    <row r="61" spans="1:12" x14ac:dyDescent="0.35">
      <c r="A61" s="44" t="s">
        <v>52</v>
      </c>
      <c r="B61" s="45"/>
      <c r="C61" s="46"/>
      <c r="D61" s="35">
        <v>25.52</v>
      </c>
      <c r="E61" s="35">
        <v>54.48</v>
      </c>
      <c r="F61" s="35">
        <v>19.309999999999999</v>
      </c>
      <c r="G61" s="35">
        <v>0.69</v>
      </c>
      <c r="H61" s="35">
        <v>0</v>
      </c>
      <c r="I61" s="90">
        <f t="shared" si="1"/>
        <v>99.999999999999986</v>
      </c>
      <c r="J61" s="132" t="s">
        <v>36</v>
      </c>
    </row>
    <row r="62" spans="1:12" x14ac:dyDescent="0.35">
      <c r="A62" s="41" t="s">
        <v>53</v>
      </c>
      <c r="B62" s="42"/>
      <c r="C62" s="43"/>
      <c r="D62" s="79">
        <v>1.28</v>
      </c>
      <c r="E62" s="79">
        <v>2.1800000000000002</v>
      </c>
      <c r="F62" s="79">
        <v>0.57999999999999996</v>
      </c>
      <c r="G62" s="79">
        <v>0.01</v>
      </c>
      <c r="H62" s="79">
        <v>0</v>
      </c>
      <c r="I62" s="91">
        <f t="shared" si="1"/>
        <v>4.05</v>
      </c>
      <c r="J62" s="133"/>
    </row>
    <row r="63" spans="1:12" x14ac:dyDescent="0.35">
      <c r="A63" s="44" t="s">
        <v>54</v>
      </c>
      <c r="B63" s="45"/>
      <c r="C63" s="46"/>
      <c r="D63" s="35">
        <v>27.59</v>
      </c>
      <c r="E63" s="35">
        <v>46.21</v>
      </c>
      <c r="F63" s="35">
        <v>26.21</v>
      </c>
      <c r="G63" s="35">
        <v>0</v>
      </c>
      <c r="H63" s="35">
        <v>0</v>
      </c>
      <c r="I63" s="90">
        <f t="shared" si="1"/>
        <v>100.01</v>
      </c>
      <c r="J63" s="132" t="s">
        <v>36</v>
      </c>
    </row>
    <row r="64" spans="1:12" x14ac:dyDescent="0.35">
      <c r="A64" s="41" t="s">
        <v>55</v>
      </c>
      <c r="B64" s="42"/>
      <c r="C64" s="43"/>
      <c r="D64" s="79">
        <v>1.38</v>
      </c>
      <c r="E64" s="79">
        <v>1.85</v>
      </c>
      <c r="F64" s="79">
        <v>0.79</v>
      </c>
      <c r="G64" s="79">
        <v>0</v>
      </c>
      <c r="H64" s="79">
        <v>0</v>
      </c>
      <c r="I64" s="103">
        <f t="shared" si="1"/>
        <v>4.0199999999999996</v>
      </c>
      <c r="J64" s="133"/>
      <c r="K64" s="55"/>
    </row>
    <row r="65" spans="1:16" x14ac:dyDescent="0.35">
      <c r="A65" s="44" t="s">
        <v>56</v>
      </c>
      <c r="B65" s="45"/>
      <c r="C65" s="46"/>
      <c r="D65" s="35">
        <v>25.52</v>
      </c>
      <c r="E65" s="35">
        <v>53.1</v>
      </c>
      <c r="F65" s="35">
        <v>21.38</v>
      </c>
      <c r="G65" s="35">
        <v>0</v>
      </c>
      <c r="H65" s="35">
        <v>0</v>
      </c>
      <c r="I65" s="90">
        <f t="shared" si="1"/>
        <v>100</v>
      </c>
      <c r="J65" s="134" t="s">
        <v>36</v>
      </c>
      <c r="K65" s="69">
        <f>D65+D63+D61+D59+D57+D55+D53+D51+D49</f>
        <v>259.33</v>
      </c>
      <c r="L65" s="69">
        <f>E65+E63+E61+E59+E57+E55+E53+E51+E49</f>
        <v>448.28999999999996</v>
      </c>
      <c r="M65" s="69">
        <f>F65+F63+F61+F59+F57+F55+F53+F51+F49</f>
        <v>188.97000000000003</v>
      </c>
      <c r="N65" s="69">
        <f>G65+G63+G61+G59+G57+G55+G53+G51+G49</f>
        <v>3.4499999999999997</v>
      </c>
      <c r="O65" s="69">
        <f>H65+H63+H61+H59+H57+H55+H53+H51+H49</f>
        <v>0</v>
      </c>
      <c r="P65" s="55">
        <f>SUM(K65:O65)</f>
        <v>900.04</v>
      </c>
    </row>
    <row r="66" spans="1:16" x14ac:dyDescent="0.35">
      <c r="A66" s="41" t="s">
        <v>57</v>
      </c>
      <c r="B66" s="42"/>
      <c r="C66" s="43"/>
      <c r="D66" s="79">
        <v>1.28</v>
      </c>
      <c r="E66" s="79">
        <v>2.12</v>
      </c>
      <c r="F66" s="79">
        <v>0.64</v>
      </c>
      <c r="G66" s="79">
        <v>0</v>
      </c>
      <c r="H66" s="79">
        <v>0</v>
      </c>
      <c r="I66" s="92">
        <f t="shared" si="1"/>
        <v>4.04</v>
      </c>
      <c r="J66" s="135"/>
      <c r="K66" s="65">
        <f>K65/9</f>
        <v>28.814444444444444</v>
      </c>
      <c r="L66" s="65">
        <f>L65/9</f>
        <v>49.809999999999995</v>
      </c>
      <c r="M66" s="65">
        <f>M65/9</f>
        <v>20.99666666666667</v>
      </c>
      <c r="N66" s="65">
        <f>N65/9</f>
        <v>0.3833333333333333</v>
      </c>
      <c r="O66" s="65">
        <f>O65/9</f>
        <v>0</v>
      </c>
      <c r="P66" s="55">
        <f>SUM(K66:O66)</f>
        <v>100.00444444444445</v>
      </c>
    </row>
    <row r="67" spans="1:16" x14ac:dyDescent="0.35">
      <c r="A67" s="126" t="s">
        <v>58</v>
      </c>
      <c r="B67" s="127"/>
      <c r="C67" s="128"/>
      <c r="D67" s="37">
        <f>K66</f>
        <v>28.814444444444444</v>
      </c>
      <c r="E67" s="37">
        <f>L66</f>
        <v>49.809999999999995</v>
      </c>
      <c r="F67" s="37">
        <f>M66</f>
        <v>20.99666666666667</v>
      </c>
      <c r="G67" s="37">
        <f>N66</f>
        <v>0.3833333333333333</v>
      </c>
      <c r="H67" s="37">
        <f>O66</f>
        <v>0</v>
      </c>
      <c r="I67" s="94">
        <f>SUM(D67:H67)</f>
        <v>100.00444444444445</v>
      </c>
      <c r="J67" s="134" t="s">
        <v>36</v>
      </c>
      <c r="K67" s="64">
        <f>D66+D64+D62+D60+D58+D56+D54+D52+D50</f>
        <v>12.97</v>
      </c>
      <c r="L67" s="64">
        <f>E66+E64+E62+E60+E58+E56+E54+E52+E50</f>
        <v>17.940000000000001</v>
      </c>
      <c r="M67" s="64">
        <f>F66+F64+F62+F60+F58+F56+F54+F52+F50</f>
        <v>5.67</v>
      </c>
      <c r="N67" s="64">
        <f>G66+G64+G62+G60+G58+G56+G54+G52+G50</f>
        <v>6.0000000000000005E-2</v>
      </c>
      <c r="O67" s="64">
        <f>H65+H63+H61+H59+H57+H55+H53+H51+H49</f>
        <v>0</v>
      </c>
      <c r="P67" s="55">
        <f>K67+L67+M67+N67+O67</f>
        <v>36.640000000000008</v>
      </c>
    </row>
    <row r="68" spans="1:16" x14ac:dyDescent="0.35">
      <c r="A68" s="129"/>
      <c r="B68" s="130"/>
      <c r="C68" s="131"/>
      <c r="D68" s="70">
        <f>K68</f>
        <v>1.4411111111111112</v>
      </c>
      <c r="E68" s="70">
        <f>L68</f>
        <v>1.9933333333333334</v>
      </c>
      <c r="F68" s="70">
        <f>M68</f>
        <v>0.63</v>
      </c>
      <c r="G68" s="70">
        <f>N68</f>
        <v>6.6666666666666671E-3</v>
      </c>
      <c r="H68" s="70">
        <f>O68</f>
        <v>0</v>
      </c>
      <c r="I68" s="96">
        <f>D68+E68+F68+G68</f>
        <v>4.0711111111111116</v>
      </c>
      <c r="J68" s="135"/>
      <c r="K68" s="71">
        <f>K67/9</f>
        <v>1.4411111111111112</v>
      </c>
      <c r="L68" s="71">
        <f>L67/9</f>
        <v>1.9933333333333334</v>
      </c>
      <c r="M68" s="71">
        <f>M67/9</f>
        <v>0.63</v>
      </c>
      <c r="N68" s="71">
        <f>N67/9</f>
        <v>6.6666666666666671E-3</v>
      </c>
      <c r="O68" s="71">
        <f>H66+H64+H62+H60+H58+H56+H54+H52+H50</f>
        <v>0</v>
      </c>
      <c r="P68" s="55">
        <f>P67/9</f>
        <v>4.0711111111111116</v>
      </c>
    </row>
    <row r="69" spans="1:16" x14ac:dyDescent="0.35">
      <c r="A69" s="27"/>
      <c r="B69" s="27"/>
      <c r="C69" s="27"/>
      <c r="D69" s="28"/>
      <c r="E69" s="27"/>
      <c r="F69" s="27"/>
      <c r="G69" s="27"/>
      <c r="H69" s="27"/>
      <c r="I69" s="27"/>
      <c r="J69" s="27"/>
      <c r="P69" s="55"/>
    </row>
    <row r="70" spans="1:16" x14ac:dyDescent="0.35">
      <c r="A70" s="4"/>
      <c r="B70" s="1" t="s">
        <v>60</v>
      </c>
      <c r="C70" s="4"/>
      <c r="D70" s="4"/>
      <c r="E70" s="4"/>
      <c r="F70" s="4"/>
      <c r="G70" s="4"/>
      <c r="H70" s="4"/>
      <c r="I70" s="4"/>
      <c r="J70" s="4"/>
    </row>
    <row r="71" spans="1:16" x14ac:dyDescent="0.35">
      <c r="A71" s="4" t="s">
        <v>61</v>
      </c>
      <c r="B71" s="4"/>
      <c r="C71" s="4"/>
      <c r="D71" s="4"/>
      <c r="E71" s="4"/>
      <c r="F71" s="4"/>
      <c r="G71" s="4"/>
      <c r="H71" s="4"/>
      <c r="I71" s="4"/>
      <c r="J71" s="4"/>
    </row>
    <row r="72" spans="1:16" x14ac:dyDescent="0.35">
      <c r="A72" s="4"/>
      <c r="B72" s="1" t="s">
        <v>62</v>
      </c>
      <c r="C72" s="4"/>
      <c r="D72" s="4"/>
      <c r="E72" s="4"/>
      <c r="F72" s="4"/>
      <c r="G72" s="4"/>
      <c r="H72" s="4"/>
      <c r="I72" s="4"/>
      <c r="J72" s="4"/>
    </row>
    <row r="73" spans="1:16" x14ac:dyDescent="0.35">
      <c r="A73" s="4" t="s">
        <v>63</v>
      </c>
      <c r="B73" s="4"/>
      <c r="C73" s="4"/>
      <c r="D73" s="4"/>
      <c r="E73" s="4"/>
      <c r="F73" s="4"/>
      <c r="G73" s="4"/>
      <c r="H73" s="4"/>
      <c r="I73" s="4"/>
      <c r="J73" s="4"/>
    </row>
    <row r="74" spans="1:16" x14ac:dyDescent="0.35">
      <c r="A74" s="4" t="s">
        <v>121</v>
      </c>
      <c r="B74" s="4"/>
      <c r="C74" s="4"/>
      <c r="D74" s="4"/>
      <c r="E74" s="4"/>
      <c r="F74" s="4"/>
      <c r="G74" s="4"/>
      <c r="H74" s="4"/>
      <c r="I74" s="4"/>
      <c r="J74" s="4"/>
    </row>
    <row r="75" spans="1:16" x14ac:dyDescent="0.35">
      <c r="A75" s="4" t="s">
        <v>122</v>
      </c>
      <c r="B75" s="4"/>
      <c r="C75" s="4"/>
      <c r="D75" s="4"/>
      <c r="E75" s="4"/>
      <c r="F75" s="4"/>
      <c r="G75" s="4"/>
      <c r="H75" s="4"/>
      <c r="I75" s="4"/>
      <c r="J75" s="4"/>
    </row>
    <row r="76" spans="1:16" x14ac:dyDescent="0.35">
      <c r="A76" s="4" t="s">
        <v>123</v>
      </c>
      <c r="B76" s="4"/>
      <c r="C76" s="4"/>
      <c r="D76" s="4"/>
      <c r="E76" s="4"/>
      <c r="F76" s="4"/>
      <c r="G76" s="4"/>
      <c r="H76" s="4"/>
      <c r="I76" s="4"/>
      <c r="J76" s="4"/>
    </row>
    <row r="77" spans="1:16" x14ac:dyDescent="0.35">
      <c r="A77" s="4" t="s">
        <v>84</v>
      </c>
      <c r="B77" s="4"/>
      <c r="C77" s="4"/>
      <c r="D77" s="4"/>
      <c r="E77" s="4"/>
      <c r="F77" s="4"/>
      <c r="G77" s="4"/>
      <c r="H77" s="4"/>
      <c r="I77" s="4"/>
      <c r="J77" s="4"/>
    </row>
    <row r="78" spans="1:16" x14ac:dyDescent="0.35">
      <c r="A78" s="4"/>
      <c r="B78" s="4" t="s">
        <v>124</v>
      </c>
      <c r="C78" s="4"/>
      <c r="D78" s="4"/>
      <c r="E78" s="4"/>
      <c r="F78" s="4"/>
      <c r="G78" s="4"/>
      <c r="H78" s="4"/>
      <c r="I78" s="4"/>
      <c r="J78" s="4"/>
    </row>
    <row r="79" spans="1:16" x14ac:dyDescent="0.35">
      <c r="A79" s="4" t="s">
        <v>144</v>
      </c>
      <c r="B79" s="4"/>
      <c r="C79" s="4"/>
      <c r="D79" s="4"/>
      <c r="E79" s="4"/>
      <c r="F79" s="4"/>
      <c r="G79" s="4"/>
      <c r="H79" s="4"/>
      <c r="I79" s="4"/>
      <c r="J79" s="4"/>
    </row>
    <row r="80" spans="1:16" x14ac:dyDescent="0.35">
      <c r="A80" s="4"/>
      <c r="B80" s="4"/>
      <c r="C80" s="4"/>
      <c r="D80" s="4"/>
      <c r="E80" s="4"/>
      <c r="F80" s="4"/>
      <c r="G80" s="4" t="s">
        <v>59</v>
      </c>
      <c r="H80" s="4"/>
      <c r="I80" s="4"/>
      <c r="J80" s="4"/>
    </row>
    <row r="82" spans="1:11" x14ac:dyDescent="0.35">
      <c r="J82" s="1">
        <v>92</v>
      </c>
    </row>
    <row r="83" spans="1:11" x14ac:dyDescent="0.35">
      <c r="A83" s="47" t="s">
        <v>70</v>
      </c>
      <c r="B83" s="3"/>
    </row>
    <row r="84" spans="1:11" x14ac:dyDescent="0.35">
      <c r="A84" s="1"/>
      <c r="B84" s="1" t="s">
        <v>71</v>
      </c>
    </row>
    <row r="85" spans="1:11" x14ac:dyDescent="0.35">
      <c r="A85" s="1" t="s">
        <v>74</v>
      </c>
      <c r="B85" s="3"/>
    </row>
    <row r="86" spans="1:11" x14ac:dyDescent="0.35">
      <c r="A86" s="1"/>
    </row>
    <row r="87" spans="1:11" x14ac:dyDescent="0.35">
      <c r="A87" s="118" t="s">
        <v>31</v>
      </c>
      <c r="B87" s="119"/>
      <c r="C87" s="120"/>
      <c r="D87" s="29" t="s">
        <v>4</v>
      </c>
      <c r="E87" s="29" t="s">
        <v>4</v>
      </c>
      <c r="F87" s="29" t="s">
        <v>4</v>
      </c>
      <c r="G87" s="29" t="s">
        <v>4</v>
      </c>
      <c r="H87" s="29" t="s">
        <v>4</v>
      </c>
      <c r="I87" s="137" t="s">
        <v>34</v>
      </c>
      <c r="J87" s="29" t="s">
        <v>32</v>
      </c>
    </row>
    <row r="88" spans="1:11" x14ac:dyDescent="0.35">
      <c r="A88" s="121"/>
      <c r="B88" s="122"/>
      <c r="C88" s="123"/>
      <c r="D88" s="30" t="s">
        <v>35</v>
      </c>
      <c r="E88" s="30" t="s">
        <v>36</v>
      </c>
      <c r="F88" s="30" t="s">
        <v>37</v>
      </c>
      <c r="G88" s="30" t="s">
        <v>38</v>
      </c>
      <c r="H88" s="30" t="s">
        <v>39</v>
      </c>
      <c r="I88" s="138"/>
      <c r="J88" s="31" t="s">
        <v>33</v>
      </c>
    </row>
    <row r="89" spans="1:11" x14ac:dyDescent="0.35">
      <c r="A89" s="38" t="s">
        <v>40</v>
      </c>
      <c r="B89" s="39"/>
      <c r="C89" s="40"/>
      <c r="D89" s="32">
        <v>26.21</v>
      </c>
      <c r="E89" s="32">
        <v>53.79</v>
      </c>
      <c r="F89" s="32">
        <v>19.309999999999999</v>
      </c>
      <c r="G89" s="32">
        <v>0.69</v>
      </c>
      <c r="H89" s="32">
        <v>0</v>
      </c>
      <c r="I89" s="88">
        <f t="shared" ref="I89:I108" si="2">SUM(D89:H89)</f>
        <v>100</v>
      </c>
      <c r="J89" s="134" t="s">
        <v>36</v>
      </c>
    </row>
    <row r="90" spans="1:11" x14ac:dyDescent="0.35">
      <c r="A90" s="41" t="s">
        <v>41</v>
      </c>
      <c r="B90" s="42"/>
      <c r="C90" s="43"/>
      <c r="D90" s="79">
        <v>1.31</v>
      </c>
      <c r="E90" s="79">
        <v>2.15</v>
      </c>
      <c r="F90" s="79">
        <v>0.57999999999999996</v>
      </c>
      <c r="G90" s="79">
        <v>0.01</v>
      </c>
      <c r="H90" s="79">
        <v>0</v>
      </c>
      <c r="I90" s="89">
        <f t="shared" si="2"/>
        <v>4.05</v>
      </c>
      <c r="J90" s="135"/>
      <c r="K90" s="55"/>
    </row>
    <row r="91" spans="1:11" x14ac:dyDescent="0.35">
      <c r="A91" s="44" t="s">
        <v>42</v>
      </c>
      <c r="B91" s="45"/>
      <c r="C91" s="46"/>
      <c r="D91" s="35">
        <v>30.34</v>
      </c>
      <c r="E91" s="35">
        <v>49.66</v>
      </c>
      <c r="F91" s="35">
        <v>20</v>
      </c>
      <c r="G91" s="35">
        <v>0</v>
      </c>
      <c r="H91" s="35">
        <v>0</v>
      </c>
      <c r="I91" s="90">
        <f t="shared" si="2"/>
        <v>100</v>
      </c>
      <c r="J91" s="134" t="s">
        <v>36</v>
      </c>
    </row>
    <row r="92" spans="1:11" x14ac:dyDescent="0.35">
      <c r="A92" s="41" t="s">
        <v>43</v>
      </c>
      <c r="B92" s="42"/>
      <c r="C92" s="43"/>
      <c r="D92" s="79">
        <v>1.52</v>
      </c>
      <c r="E92" s="79">
        <v>1.99</v>
      </c>
      <c r="F92" s="79">
        <v>0.6</v>
      </c>
      <c r="G92" s="79">
        <v>0</v>
      </c>
      <c r="H92" s="79">
        <v>0</v>
      </c>
      <c r="I92" s="102">
        <f t="shared" si="2"/>
        <v>4.1099999999999994</v>
      </c>
      <c r="J92" s="135"/>
    </row>
    <row r="93" spans="1:11" x14ac:dyDescent="0.35">
      <c r="A93" s="44" t="s">
        <v>44</v>
      </c>
      <c r="B93" s="45"/>
      <c r="C93" s="46"/>
      <c r="D93" s="35">
        <v>26.9</v>
      </c>
      <c r="E93" s="35">
        <v>49.66</v>
      </c>
      <c r="F93" s="35">
        <v>22.76</v>
      </c>
      <c r="G93" s="35">
        <v>0.69</v>
      </c>
      <c r="H93" s="35">
        <v>0</v>
      </c>
      <c r="I93" s="90">
        <f t="shared" si="2"/>
        <v>100.01</v>
      </c>
      <c r="J93" s="132" t="s">
        <v>36</v>
      </c>
    </row>
    <row r="94" spans="1:11" x14ac:dyDescent="0.35">
      <c r="A94" s="41" t="s">
        <v>45</v>
      </c>
      <c r="B94" s="42"/>
      <c r="C94" s="43"/>
      <c r="D94" s="79">
        <v>1.34</v>
      </c>
      <c r="E94" s="79">
        <v>1.99</v>
      </c>
      <c r="F94" s="79">
        <v>0.68</v>
      </c>
      <c r="G94" s="79">
        <v>0.01</v>
      </c>
      <c r="H94" s="79">
        <v>0</v>
      </c>
      <c r="I94" s="106">
        <f t="shared" si="2"/>
        <v>4.0199999999999996</v>
      </c>
      <c r="J94" s="133"/>
      <c r="K94" s="55"/>
    </row>
    <row r="95" spans="1:11" x14ac:dyDescent="0.35">
      <c r="A95" s="44" t="s">
        <v>46</v>
      </c>
      <c r="B95" s="45"/>
      <c r="C95" s="46"/>
      <c r="D95" s="35">
        <v>26.9</v>
      </c>
      <c r="E95" s="35">
        <v>49.66</v>
      </c>
      <c r="F95" s="35">
        <v>23.45</v>
      </c>
      <c r="G95" s="35">
        <v>0</v>
      </c>
      <c r="H95" s="35">
        <v>0</v>
      </c>
      <c r="I95" s="90">
        <f t="shared" si="2"/>
        <v>100.01</v>
      </c>
      <c r="J95" s="132" t="s">
        <v>36</v>
      </c>
    </row>
    <row r="96" spans="1:11" x14ac:dyDescent="0.35">
      <c r="A96" s="41" t="s">
        <v>47</v>
      </c>
      <c r="B96" s="42"/>
      <c r="C96" s="43"/>
      <c r="D96" s="79">
        <v>1.34</v>
      </c>
      <c r="E96" s="79">
        <v>1.99</v>
      </c>
      <c r="F96" s="79">
        <v>0.7</v>
      </c>
      <c r="G96" s="79">
        <v>0</v>
      </c>
      <c r="H96" s="79">
        <v>0</v>
      </c>
      <c r="I96" s="91">
        <f t="shared" si="2"/>
        <v>4.03</v>
      </c>
      <c r="J96" s="133"/>
    </row>
    <row r="97" spans="1:16" x14ac:dyDescent="0.35">
      <c r="A97" s="44" t="s">
        <v>48</v>
      </c>
      <c r="B97" s="45"/>
      <c r="C97" s="46"/>
      <c r="D97" s="35">
        <v>31.72</v>
      </c>
      <c r="E97" s="35">
        <v>48.97</v>
      </c>
      <c r="F97" s="35">
        <v>19.309999999999999</v>
      </c>
      <c r="G97" s="35">
        <v>0</v>
      </c>
      <c r="H97" s="35">
        <v>0</v>
      </c>
      <c r="I97" s="90">
        <f t="shared" si="2"/>
        <v>100</v>
      </c>
      <c r="J97" s="132" t="s">
        <v>36</v>
      </c>
    </row>
    <row r="98" spans="1:16" x14ac:dyDescent="0.35">
      <c r="A98" s="41" t="s">
        <v>49</v>
      </c>
      <c r="B98" s="42"/>
      <c r="C98" s="43"/>
      <c r="D98" s="79">
        <v>1.59</v>
      </c>
      <c r="E98" s="79">
        <v>1.96</v>
      </c>
      <c r="F98" s="79">
        <v>0.57999999999999996</v>
      </c>
      <c r="G98" s="79">
        <v>0</v>
      </c>
      <c r="H98" s="79">
        <v>0</v>
      </c>
      <c r="I98" s="97">
        <f t="shared" si="2"/>
        <v>4.13</v>
      </c>
      <c r="J98" s="133"/>
      <c r="K98" s="55"/>
    </row>
    <row r="99" spans="1:16" x14ac:dyDescent="0.35">
      <c r="A99" s="44" t="s">
        <v>50</v>
      </c>
      <c r="B99" s="45"/>
      <c r="C99" s="46"/>
      <c r="D99" s="35">
        <v>28.28</v>
      </c>
      <c r="E99" s="35">
        <v>50.34</v>
      </c>
      <c r="F99" s="35">
        <v>21.38</v>
      </c>
      <c r="G99" s="35">
        <v>0</v>
      </c>
      <c r="H99" s="35">
        <v>0</v>
      </c>
      <c r="I99" s="90">
        <f t="shared" si="2"/>
        <v>100</v>
      </c>
      <c r="J99" s="134" t="s">
        <v>36</v>
      </c>
    </row>
    <row r="100" spans="1:16" x14ac:dyDescent="0.35">
      <c r="A100" s="41" t="s">
        <v>51</v>
      </c>
      <c r="B100" s="42"/>
      <c r="C100" s="43"/>
      <c r="D100" s="79">
        <v>1.41</v>
      </c>
      <c r="E100" s="79">
        <v>2.0099999999999998</v>
      </c>
      <c r="F100" s="79">
        <v>0.64</v>
      </c>
      <c r="G100" s="79">
        <v>0</v>
      </c>
      <c r="H100" s="79">
        <v>0</v>
      </c>
      <c r="I100" s="93">
        <f t="shared" si="2"/>
        <v>4.0599999999999996</v>
      </c>
      <c r="J100" s="135"/>
    </row>
    <row r="101" spans="1:16" x14ac:dyDescent="0.35">
      <c r="A101" s="44" t="s">
        <v>52</v>
      </c>
      <c r="B101" s="45"/>
      <c r="C101" s="46"/>
      <c r="D101" s="35">
        <v>26.9</v>
      </c>
      <c r="E101" s="35">
        <v>50.34</v>
      </c>
      <c r="F101" s="35">
        <v>22.76</v>
      </c>
      <c r="G101" s="35">
        <v>0</v>
      </c>
      <c r="H101" s="35">
        <v>0</v>
      </c>
      <c r="I101" s="90">
        <f t="shared" si="2"/>
        <v>100.00000000000001</v>
      </c>
      <c r="J101" s="132" t="s">
        <v>36</v>
      </c>
      <c r="L101" s="85"/>
    </row>
    <row r="102" spans="1:16" x14ac:dyDescent="0.35">
      <c r="A102" s="41" t="s">
        <v>53</v>
      </c>
      <c r="B102" s="42"/>
      <c r="C102" s="43"/>
      <c r="D102" s="79">
        <v>1.34</v>
      </c>
      <c r="E102" s="79">
        <v>2.0099999999999998</v>
      </c>
      <c r="F102" s="79">
        <v>0.68</v>
      </c>
      <c r="G102" s="79">
        <v>0</v>
      </c>
      <c r="H102" s="79">
        <v>0</v>
      </c>
      <c r="I102" s="91">
        <f t="shared" si="2"/>
        <v>4.0299999999999994</v>
      </c>
      <c r="J102" s="133"/>
    </row>
    <row r="103" spans="1:16" x14ac:dyDescent="0.35">
      <c r="A103" s="44" t="s">
        <v>54</v>
      </c>
      <c r="B103" s="45"/>
      <c r="C103" s="46"/>
      <c r="D103" s="35">
        <v>26.21</v>
      </c>
      <c r="E103" s="35">
        <v>51.03</v>
      </c>
      <c r="F103" s="35">
        <v>22.07</v>
      </c>
      <c r="G103" s="35">
        <v>0.69</v>
      </c>
      <c r="H103" s="35">
        <v>0</v>
      </c>
      <c r="I103" s="90">
        <f t="shared" si="2"/>
        <v>100</v>
      </c>
      <c r="J103" s="132" t="s">
        <v>36</v>
      </c>
    </row>
    <row r="104" spans="1:16" x14ac:dyDescent="0.35">
      <c r="A104" s="41" t="s">
        <v>55</v>
      </c>
      <c r="B104" s="42"/>
      <c r="C104" s="43"/>
      <c r="D104" s="79">
        <v>1.31</v>
      </c>
      <c r="E104" s="79">
        <v>2.04</v>
      </c>
      <c r="F104" s="79">
        <v>0.66</v>
      </c>
      <c r="G104" s="79">
        <v>0.01</v>
      </c>
      <c r="H104" s="79">
        <v>0</v>
      </c>
      <c r="I104" s="80">
        <f t="shared" si="2"/>
        <v>4.0199999999999996</v>
      </c>
      <c r="J104" s="133"/>
    </row>
    <row r="105" spans="1:16" x14ac:dyDescent="0.35">
      <c r="A105" s="44" t="s">
        <v>56</v>
      </c>
      <c r="B105" s="45"/>
      <c r="C105" s="46"/>
      <c r="D105" s="35">
        <v>28.97</v>
      </c>
      <c r="E105" s="35">
        <v>49.66</v>
      </c>
      <c r="F105" s="35">
        <v>21.39</v>
      </c>
      <c r="G105" s="35">
        <v>0</v>
      </c>
      <c r="H105" s="35">
        <v>0</v>
      </c>
      <c r="I105" s="90">
        <f t="shared" si="2"/>
        <v>100.02</v>
      </c>
      <c r="J105" s="132" t="s">
        <v>36</v>
      </c>
      <c r="K105" s="69">
        <f>D105+D103+D101+D99+D97+D95+D93+D91+D89</f>
        <v>252.43</v>
      </c>
      <c r="L105" s="69">
        <f>E105+E103+E101+E99+E97+E95+E93+E91+E89</f>
        <v>453.10999999999996</v>
      </c>
      <c r="M105" s="69">
        <f>F105+F103+F101+F99+F97+F95+F93+F91+F89</f>
        <v>192.42999999999998</v>
      </c>
      <c r="N105" s="69">
        <f>G105+G103+G101+G99+G97+G95+G93+G91+G89</f>
        <v>2.0699999999999998</v>
      </c>
      <c r="O105" s="69">
        <f>H105+H103+H101+H99+H97+H95+H93+H91+H89</f>
        <v>0</v>
      </c>
      <c r="P105" s="72">
        <f>SUM(K105:O105)</f>
        <v>900.04</v>
      </c>
    </row>
    <row r="106" spans="1:16" x14ac:dyDescent="0.35">
      <c r="A106" s="41" t="s">
        <v>57</v>
      </c>
      <c r="B106" s="42"/>
      <c r="C106" s="43"/>
      <c r="D106" s="79">
        <v>1.45</v>
      </c>
      <c r="E106" s="79">
        <v>1.99</v>
      </c>
      <c r="F106" s="79">
        <v>0.64</v>
      </c>
      <c r="G106" s="79">
        <v>0</v>
      </c>
      <c r="H106" s="79">
        <v>0</v>
      </c>
      <c r="I106" s="91">
        <f t="shared" si="2"/>
        <v>4.08</v>
      </c>
      <c r="J106" s="133"/>
      <c r="K106" s="65">
        <f t="shared" ref="K106:P106" si="3">K105/9</f>
        <v>28.047777777777778</v>
      </c>
      <c r="L106" s="65">
        <f t="shared" si="3"/>
        <v>50.345555555555549</v>
      </c>
      <c r="M106" s="65">
        <f t="shared" si="3"/>
        <v>21.38111111111111</v>
      </c>
      <c r="N106" s="65">
        <f t="shared" si="3"/>
        <v>0.22999999999999998</v>
      </c>
      <c r="O106" s="65">
        <f t="shared" si="3"/>
        <v>0</v>
      </c>
      <c r="P106" s="74">
        <f t="shared" si="3"/>
        <v>100.00444444444445</v>
      </c>
    </row>
    <row r="107" spans="1:16" x14ac:dyDescent="0.35">
      <c r="A107" s="126" t="s">
        <v>58</v>
      </c>
      <c r="B107" s="127"/>
      <c r="C107" s="128"/>
      <c r="D107" s="37">
        <f>K106</f>
        <v>28.047777777777778</v>
      </c>
      <c r="E107" s="37">
        <f>L106</f>
        <v>50.345555555555549</v>
      </c>
      <c r="F107" s="37">
        <f>M106</f>
        <v>21.38111111111111</v>
      </c>
      <c r="G107" s="37">
        <f>N106</f>
        <v>0.22999999999999998</v>
      </c>
      <c r="H107" s="37">
        <f>O106</f>
        <v>0</v>
      </c>
      <c r="I107" s="94">
        <f t="shared" si="2"/>
        <v>100.00444444444445</v>
      </c>
      <c r="J107" s="134" t="s">
        <v>36</v>
      </c>
      <c r="K107" s="64">
        <f>D106+D104+D102+D100+D98+D96+D94+D92+D90</f>
        <v>12.61</v>
      </c>
      <c r="L107" s="64">
        <f>E106+E104+E102+E100+E98+E96+E94+E92+E90</f>
        <v>18.130000000000003</v>
      </c>
      <c r="M107" s="64">
        <f>F106+F104+F102+F100+F98+F96+F94+F92+F90</f>
        <v>5.76</v>
      </c>
      <c r="N107" s="64">
        <f>G106+G104+G102+G100+G98+G96+G94+G92+G90</f>
        <v>0.03</v>
      </c>
      <c r="O107" s="64">
        <f>H106+H104+H102+H100+H98+H96+H94+H92+H90</f>
        <v>0</v>
      </c>
      <c r="P107" s="55">
        <f>SUM(K107:O107)</f>
        <v>36.53</v>
      </c>
    </row>
    <row r="108" spans="1:16" x14ac:dyDescent="0.35">
      <c r="A108" s="129"/>
      <c r="B108" s="130"/>
      <c r="C108" s="131"/>
      <c r="D108" s="70">
        <f>K108</f>
        <v>1.401111111111111</v>
      </c>
      <c r="E108" s="70">
        <f>L108</f>
        <v>2.0144444444444449</v>
      </c>
      <c r="F108" s="70">
        <f>M108</f>
        <v>0.64</v>
      </c>
      <c r="G108" s="70">
        <f>N108</f>
        <v>3.3333333333333331E-3</v>
      </c>
      <c r="H108" s="70">
        <f>O108</f>
        <v>0</v>
      </c>
      <c r="I108" s="96">
        <f t="shared" si="2"/>
        <v>4.0588888888888883</v>
      </c>
      <c r="J108" s="135"/>
      <c r="K108" s="71">
        <f t="shared" ref="K108:P108" si="4">K107/9</f>
        <v>1.401111111111111</v>
      </c>
      <c r="L108" s="71">
        <f t="shared" si="4"/>
        <v>2.0144444444444449</v>
      </c>
      <c r="M108" s="71">
        <f t="shared" si="4"/>
        <v>0.64</v>
      </c>
      <c r="N108" s="71">
        <f t="shared" si="4"/>
        <v>3.3333333333333331E-3</v>
      </c>
      <c r="O108" s="71">
        <f t="shared" si="4"/>
        <v>0</v>
      </c>
      <c r="P108" s="75">
        <f t="shared" si="4"/>
        <v>4.0588888888888892</v>
      </c>
    </row>
    <row r="109" spans="1:16" x14ac:dyDescent="0.35">
      <c r="A109" s="27"/>
      <c r="B109" s="27"/>
      <c r="C109" s="27"/>
      <c r="D109" s="28"/>
      <c r="E109" s="27"/>
      <c r="F109" s="27"/>
      <c r="G109" s="27"/>
      <c r="H109" s="27"/>
      <c r="I109" s="28"/>
      <c r="J109" s="27"/>
    </row>
    <row r="110" spans="1:16" x14ac:dyDescent="0.35">
      <c r="A110" s="4"/>
      <c r="B110" s="1" t="s">
        <v>60</v>
      </c>
      <c r="C110" s="4"/>
      <c r="D110" s="4"/>
      <c r="E110" s="4"/>
      <c r="F110" s="4"/>
      <c r="G110" s="4"/>
      <c r="H110" s="4"/>
      <c r="I110" s="4"/>
      <c r="J110" s="4"/>
    </row>
    <row r="111" spans="1:16" x14ac:dyDescent="0.35">
      <c r="A111" s="4" t="s">
        <v>61</v>
      </c>
      <c r="B111" s="4"/>
      <c r="C111" s="4"/>
      <c r="D111" s="4"/>
      <c r="E111" s="4"/>
      <c r="F111" s="4"/>
      <c r="G111" s="4"/>
      <c r="H111" s="4"/>
      <c r="I111" s="4"/>
      <c r="J111" s="4"/>
    </row>
    <row r="112" spans="1:16" x14ac:dyDescent="0.35">
      <c r="A112" s="4"/>
      <c r="B112" s="1" t="s">
        <v>62</v>
      </c>
      <c r="C112" s="4"/>
      <c r="D112" s="4"/>
      <c r="E112" s="4"/>
      <c r="F112" s="4"/>
      <c r="G112" s="4"/>
      <c r="H112" s="4"/>
      <c r="I112" s="4"/>
      <c r="J112" s="4"/>
    </row>
    <row r="113" spans="1:10" x14ac:dyDescent="0.35">
      <c r="A113" s="4" t="s">
        <v>63</v>
      </c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35">
      <c r="A114" s="4" t="s">
        <v>165</v>
      </c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5">
      <c r="A115" s="4" t="s">
        <v>125</v>
      </c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35">
      <c r="A116" s="4" t="s">
        <v>127</v>
      </c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5">
      <c r="A117" s="4" t="s">
        <v>126</v>
      </c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35">
      <c r="A118" s="4"/>
      <c r="B118" s="4" t="s">
        <v>124</v>
      </c>
      <c r="C118" s="4"/>
      <c r="D118" s="4"/>
      <c r="E118" s="4"/>
      <c r="F118" s="4"/>
      <c r="G118" s="4"/>
      <c r="H118" s="4"/>
      <c r="I118" s="4"/>
      <c r="J118" s="4"/>
    </row>
    <row r="119" spans="1:10" x14ac:dyDescent="0.35">
      <c r="A119" s="4" t="s">
        <v>128</v>
      </c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35">
      <c r="A120" s="4" t="s">
        <v>93</v>
      </c>
      <c r="B120" s="4"/>
      <c r="C120" s="4"/>
      <c r="D120" s="4"/>
      <c r="E120" s="4"/>
      <c r="F120" s="4"/>
      <c r="G120" s="4" t="s">
        <v>59</v>
      </c>
      <c r="H120" s="4"/>
      <c r="I120" s="4"/>
      <c r="J120" s="4"/>
    </row>
    <row r="122" spans="1:10" x14ac:dyDescent="0.35">
      <c r="J122" s="1">
        <v>93</v>
      </c>
    </row>
    <row r="123" spans="1:10" x14ac:dyDescent="0.35">
      <c r="A123" s="47" t="s">
        <v>75</v>
      </c>
      <c r="B123" s="3"/>
    </row>
    <row r="124" spans="1:10" x14ac:dyDescent="0.35">
      <c r="A124" s="1"/>
      <c r="B124" s="1" t="s">
        <v>76</v>
      </c>
    </row>
    <row r="125" spans="1:10" x14ac:dyDescent="0.35">
      <c r="A125" s="1" t="s">
        <v>77</v>
      </c>
      <c r="B125" s="3"/>
    </row>
    <row r="126" spans="1:10" x14ac:dyDescent="0.35">
      <c r="A126" s="1"/>
    </row>
    <row r="127" spans="1:10" x14ac:dyDescent="0.35">
      <c r="A127" s="118" t="s">
        <v>31</v>
      </c>
      <c r="B127" s="119"/>
      <c r="C127" s="120"/>
      <c r="D127" s="29" t="s">
        <v>4</v>
      </c>
      <c r="E127" s="29" t="s">
        <v>4</v>
      </c>
      <c r="F127" s="29" t="s">
        <v>4</v>
      </c>
      <c r="G127" s="29" t="s">
        <v>4</v>
      </c>
      <c r="H127" s="29" t="s">
        <v>4</v>
      </c>
      <c r="I127" s="137" t="s">
        <v>34</v>
      </c>
      <c r="J127" s="29" t="s">
        <v>32</v>
      </c>
    </row>
    <row r="128" spans="1:10" x14ac:dyDescent="0.35">
      <c r="A128" s="121"/>
      <c r="B128" s="122"/>
      <c r="C128" s="123"/>
      <c r="D128" s="30" t="s">
        <v>35</v>
      </c>
      <c r="E128" s="30" t="s">
        <v>36</v>
      </c>
      <c r="F128" s="30" t="s">
        <v>37</v>
      </c>
      <c r="G128" s="30" t="s">
        <v>38</v>
      </c>
      <c r="H128" s="30" t="s">
        <v>39</v>
      </c>
      <c r="I128" s="138"/>
      <c r="J128" s="31" t="s">
        <v>33</v>
      </c>
    </row>
    <row r="129" spans="1:11" x14ac:dyDescent="0.35">
      <c r="A129" s="38" t="s">
        <v>40</v>
      </c>
      <c r="B129" s="39"/>
      <c r="C129" s="40"/>
      <c r="D129" s="32">
        <v>34.479999999999997</v>
      </c>
      <c r="E129" s="32">
        <v>50.34</v>
      </c>
      <c r="F129" s="32">
        <v>15.17</v>
      </c>
      <c r="G129" s="32">
        <v>0</v>
      </c>
      <c r="H129" s="32">
        <v>0</v>
      </c>
      <c r="I129" s="88">
        <f t="shared" ref="I129:I146" si="5">H129+G129+F129+E129+D129</f>
        <v>99.990000000000009</v>
      </c>
      <c r="J129" s="134" t="s">
        <v>36</v>
      </c>
    </row>
    <row r="130" spans="1:11" x14ac:dyDescent="0.35">
      <c r="A130" s="41" t="s">
        <v>41</v>
      </c>
      <c r="B130" s="42"/>
      <c r="C130" s="43"/>
      <c r="D130" s="79">
        <v>1.72</v>
      </c>
      <c r="E130" s="79">
        <v>2.0099999999999998</v>
      </c>
      <c r="F130" s="79">
        <v>0.46</v>
      </c>
      <c r="G130" s="79">
        <v>0</v>
      </c>
      <c r="H130" s="79">
        <v>0</v>
      </c>
      <c r="I130" s="105">
        <f t="shared" si="5"/>
        <v>4.1899999999999995</v>
      </c>
      <c r="J130" s="135"/>
    </row>
    <row r="131" spans="1:11" x14ac:dyDescent="0.35">
      <c r="A131" s="44" t="s">
        <v>42</v>
      </c>
      <c r="B131" s="45"/>
      <c r="C131" s="46"/>
      <c r="D131" s="35">
        <v>31.72</v>
      </c>
      <c r="E131" s="35">
        <v>48.97</v>
      </c>
      <c r="F131" s="35">
        <v>19.309999999999999</v>
      </c>
      <c r="G131" s="35">
        <v>0</v>
      </c>
      <c r="H131" s="35">
        <v>0</v>
      </c>
      <c r="I131" s="90">
        <f t="shared" si="5"/>
        <v>100</v>
      </c>
      <c r="J131" s="132" t="s">
        <v>36</v>
      </c>
    </row>
    <row r="132" spans="1:11" x14ac:dyDescent="0.35">
      <c r="A132" s="41" t="s">
        <v>43</v>
      </c>
      <c r="B132" s="42"/>
      <c r="C132" s="43"/>
      <c r="D132" s="79">
        <v>1.59</v>
      </c>
      <c r="E132" s="79">
        <v>1.96</v>
      </c>
      <c r="F132" s="79">
        <v>0.57999999999999996</v>
      </c>
      <c r="G132" s="79">
        <v>0</v>
      </c>
      <c r="H132" s="79">
        <v>0</v>
      </c>
      <c r="I132" s="91">
        <f t="shared" si="5"/>
        <v>4.13</v>
      </c>
      <c r="J132" s="133"/>
    </row>
    <row r="133" spans="1:11" x14ac:dyDescent="0.35">
      <c r="A133" s="44" t="s">
        <v>44</v>
      </c>
      <c r="B133" s="45"/>
      <c r="C133" s="46"/>
      <c r="D133" s="35">
        <v>31.72</v>
      </c>
      <c r="E133" s="35">
        <v>48.28</v>
      </c>
      <c r="F133" s="35">
        <v>20</v>
      </c>
      <c r="G133" s="35">
        <v>0</v>
      </c>
      <c r="H133" s="35">
        <v>0</v>
      </c>
      <c r="I133" s="90">
        <f t="shared" si="5"/>
        <v>100</v>
      </c>
      <c r="J133" s="134" t="s">
        <v>36</v>
      </c>
    </row>
    <row r="134" spans="1:11" x14ac:dyDescent="0.35">
      <c r="A134" s="41" t="s">
        <v>45</v>
      </c>
      <c r="B134" s="42"/>
      <c r="C134" s="43"/>
      <c r="D134" s="79">
        <v>1.59</v>
      </c>
      <c r="E134" s="79">
        <v>1.93</v>
      </c>
      <c r="F134" s="79">
        <v>0.6</v>
      </c>
      <c r="G134" s="79">
        <v>0</v>
      </c>
      <c r="H134" s="79">
        <v>0</v>
      </c>
      <c r="I134" s="91">
        <f t="shared" si="5"/>
        <v>4.12</v>
      </c>
      <c r="J134" s="135"/>
      <c r="K134" s="55"/>
    </row>
    <row r="135" spans="1:11" x14ac:dyDescent="0.35">
      <c r="A135" s="44" t="s">
        <v>46</v>
      </c>
      <c r="B135" s="45"/>
      <c r="C135" s="46"/>
      <c r="D135" s="35">
        <v>26.9</v>
      </c>
      <c r="E135" s="35">
        <v>51.03</v>
      </c>
      <c r="F135" s="35">
        <v>22.07</v>
      </c>
      <c r="G135" s="35">
        <v>0</v>
      </c>
      <c r="H135" s="35">
        <v>0</v>
      </c>
      <c r="I135" s="90">
        <f t="shared" si="5"/>
        <v>100</v>
      </c>
      <c r="J135" s="132" t="s">
        <v>36</v>
      </c>
    </row>
    <row r="136" spans="1:11" x14ac:dyDescent="0.35">
      <c r="A136" s="41" t="s">
        <v>47</v>
      </c>
      <c r="B136" s="42"/>
      <c r="C136" s="43"/>
      <c r="D136" s="79">
        <v>1.34</v>
      </c>
      <c r="E136" s="79">
        <v>2.04</v>
      </c>
      <c r="F136" s="79">
        <v>0.66</v>
      </c>
      <c r="G136" s="79">
        <v>0</v>
      </c>
      <c r="H136" s="79">
        <v>0</v>
      </c>
      <c r="I136" s="98">
        <f t="shared" si="5"/>
        <v>4.04</v>
      </c>
      <c r="J136" s="133"/>
    </row>
    <row r="137" spans="1:11" x14ac:dyDescent="0.35">
      <c r="A137" s="44" t="s">
        <v>48</v>
      </c>
      <c r="B137" s="45"/>
      <c r="C137" s="46"/>
      <c r="D137" s="35">
        <v>37.24</v>
      </c>
      <c r="E137" s="35">
        <v>44.83</v>
      </c>
      <c r="F137" s="35">
        <v>17.93</v>
      </c>
      <c r="G137" s="35">
        <v>0</v>
      </c>
      <c r="H137" s="35">
        <v>0</v>
      </c>
      <c r="I137" s="90">
        <f t="shared" si="5"/>
        <v>100</v>
      </c>
      <c r="J137" s="134" t="s">
        <v>36</v>
      </c>
    </row>
    <row r="138" spans="1:11" x14ac:dyDescent="0.35">
      <c r="A138" s="41" t="s">
        <v>49</v>
      </c>
      <c r="B138" s="42"/>
      <c r="C138" s="43"/>
      <c r="D138" s="79">
        <v>1.86</v>
      </c>
      <c r="E138" s="79">
        <v>1.79</v>
      </c>
      <c r="F138" s="79">
        <v>0.54</v>
      </c>
      <c r="G138" s="79">
        <v>0</v>
      </c>
      <c r="H138" s="79">
        <v>0</v>
      </c>
      <c r="I138" s="105">
        <f t="shared" si="5"/>
        <v>4.1900000000000004</v>
      </c>
      <c r="J138" s="135"/>
      <c r="K138" s="55"/>
    </row>
    <row r="139" spans="1:11" x14ac:dyDescent="0.35">
      <c r="A139" s="44" t="s">
        <v>50</v>
      </c>
      <c r="B139" s="45"/>
      <c r="C139" s="46"/>
      <c r="D139" s="35">
        <v>33.79</v>
      </c>
      <c r="E139" s="35">
        <v>46.9</v>
      </c>
      <c r="F139" s="35">
        <v>19.309999999999999</v>
      </c>
      <c r="G139" s="35">
        <v>0</v>
      </c>
      <c r="H139" s="35">
        <v>0</v>
      </c>
      <c r="I139" s="90">
        <f t="shared" si="5"/>
        <v>100</v>
      </c>
      <c r="J139" s="132" t="s">
        <v>36</v>
      </c>
    </row>
    <row r="140" spans="1:11" x14ac:dyDescent="0.35">
      <c r="A140" s="41" t="s">
        <v>51</v>
      </c>
      <c r="B140" s="42"/>
      <c r="C140" s="43"/>
      <c r="D140" s="79">
        <v>1.69</v>
      </c>
      <c r="E140" s="79">
        <v>1.88</v>
      </c>
      <c r="F140" s="79">
        <v>0.57999999999999996</v>
      </c>
      <c r="G140" s="79">
        <v>0</v>
      </c>
      <c r="H140" s="79">
        <v>0</v>
      </c>
      <c r="I140" s="91">
        <f t="shared" si="5"/>
        <v>4.1500000000000004</v>
      </c>
      <c r="J140" s="133"/>
    </row>
    <row r="141" spans="1:11" x14ac:dyDescent="0.35">
      <c r="A141" s="44" t="s">
        <v>52</v>
      </c>
      <c r="B141" s="45"/>
      <c r="C141" s="46"/>
      <c r="D141" s="35">
        <v>31.72</v>
      </c>
      <c r="E141" s="35">
        <v>49.66</v>
      </c>
      <c r="F141" s="35">
        <v>18.62</v>
      </c>
      <c r="G141" s="35">
        <v>0</v>
      </c>
      <c r="H141" s="35">
        <v>0</v>
      </c>
      <c r="I141" s="90">
        <f t="shared" si="5"/>
        <v>100</v>
      </c>
      <c r="J141" s="132" t="s">
        <v>36</v>
      </c>
    </row>
    <row r="142" spans="1:11" x14ac:dyDescent="0.35">
      <c r="A142" s="41" t="s">
        <v>53</v>
      </c>
      <c r="B142" s="42"/>
      <c r="C142" s="43"/>
      <c r="D142" s="79">
        <v>1.59</v>
      </c>
      <c r="E142" s="79">
        <v>1.99</v>
      </c>
      <c r="F142" s="79">
        <v>0.56000000000000005</v>
      </c>
      <c r="G142" s="79">
        <v>0</v>
      </c>
      <c r="H142" s="79">
        <v>0</v>
      </c>
      <c r="I142" s="91">
        <f t="shared" si="5"/>
        <v>4.1399999999999997</v>
      </c>
      <c r="J142" s="133"/>
    </row>
    <row r="143" spans="1:11" x14ac:dyDescent="0.35">
      <c r="A143" s="44" t="s">
        <v>54</v>
      </c>
      <c r="B143" s="45"/>
      <c r="C143" s="46"/>
      <c r="D143" s="35">
        <v>30.34</v>
      </c>
      <c r="E143" s="35">
        <v>48.28</v>
      </c>
      <c r="F143" s="35">
        <v>20.69</v>
      </c>
      <c r="G143" s="35">
        <v>0.69</v>
      </c>
      <c r="H143" s="35">
        <v>0</v>
      </c>
      <c r="I143" s="90">
        <f t="shared" si="5"/>
        <v>100</v>
      </c>
      <c r="J143" s="132" t="s">
        <v>36</v>
      </c>
    </row>
    <row r="144" spans="1:11" x14ac:dyDescent="0.35">
      <c r="A144" s="41" t="s">
        <v>55</v>
      </c>
      <c r="B144" s="42"/>
      <c r="C144" s="43"/>
      <c r="D144" s="79">
        <v>1.52</v>
      </c>
      <c r="E144" s="79">
        <v>1.93</v>
      </c>
      <c r="F144" s="79">
        <v>0.62</v>
      </c>
      <c r="G144" s="79">
        <v>0.01</v>
      </c>
      <c r="H144" s="79">
        <v>0</v>
      </c>
      <c r="I144" s="89">
        <f t="shared" si="5"/>
        <v>4.08</v>
      </c>
      <c r="J144" s="133"/>
    </row>
    <row r="145" spans="1:16" x14ac:dyDescent="0.35">
      <c r="A145" s="44" t="s">
        <v>56</v>
      </c>
      <c r="B145" s="45"/>
      <c r="C145" s="46"/>
      <c r="D145" s="35">
        <v>33.1</v>
      </c>
      <c r="E145" s="35">
        <v>48.97</v>
      </c>
      <c r="F145" s="35">
        <v>17.93</v>
      </c>
      <c r="G145" s="35">
        <v>0</v>
      </c>
      <c r="H145" s="35">
        <v>0</v>
      </c>
      <c r="I145" s="90">
        <f t="shared" si="5"/>
        <v>100</v>
      </c>
      <c r="J145" s="132" t="s">
        <v>36</v>
      </c>
      <c r="K145" s="69">
        <f>D145+D143+D141+D139+D137+D135+D133+D131+D129</f>
        <v>291.01</v>
      </c>
      <c r="L145" s="69">
        <f>E145+E143+E141+E139+E137+E135+E133+E131+E129</f>
        <v>437.26</v>
      </c>
      <c r="M145" s="69">
        <f>F145+F143+F141+F139+F137+F135+F133+F131+F129</f>
        <v>171.03</v>
      </c>
      <c r="N145" s="69">
        <f>G145+G143+G141+G139+G137+G135+G133+G131+G129</f>
        <v>0.69</v>
      </c>
      <c r="O145" s="69">
        <f>H145+H143+H141+H139+H137+H135+H133+H131+H129</f>
        <v>0</v>
      </c>
      <c r="P145" s="55">
        <f>SUM(K145:O145)</f>
        <v>899.99</v>
      </c>
    </row>
    <row r="146" spans="1:16" x14ac:dyDescent="0.35">
      <c r="A146" s="41" t="s">
        <v>57</v>
      </c>
      <c r="B146" s="42"/>
      <c r="C146" s="43"/>
      <c r="D146" s="79">
        <v>1.66</v>
      </c>
      <c r="E146" s="79">
        <v>1.96</v>
      </c>
      <c r="F146" s="79">
        <v>0.54</v>
      </c>
      <c r="G146" s="79">
        <v>0</v>
      </c>
      <c r="H146" s="79">
        <v>0</v>
      </c>
      <c r="I146" s="99">
        <f t="shared" si="5"/>
        <v>4.16</v>
      </c>
      <c r="J146" s="133"/>
      <c r="K146" s="65">
        <f t="shared" ref="K146:P146" si="6">K145/9</f>
        <v>32.334444444444443</v>
      </c>
      <c r="L146" s="65">
        <f t="shared" si="6"/>
        <v>48.584444444444443</v>
      </c>
      <c r="M146" s="65">
        <f t="shared" si="6"/>
        <v>19.003333333333334</v>
      </c>
      <c r="N146" s="65">
        <f t="shared" si="6"/>
        <v>7.6666666666666661E-2</v>
      </c>
      <c r="O146" s="65">
        <f t="shared" si="6"/>
        <v>0</v>
      </c>
      <c r="P146" s="55">
        <f t="shared" si="6"/>
        <v>99.998888888888885</v>
      </c>
    </row>
    <row r="147" spans="1:16" x14ac:dyDescent="0.35">
      <c r="A147" s="126" t="s">
        <v>58</v>
      </c>
      <c r="B147" s="127"/>
      <c r="C147" s="128"/>
      <c r="D147" s="37">
        <f>K146</f>
        <v>32.334444444444443</v>
      </c>
      <c r="E147" s="37">
        <f>L146</f>
        <v>48.584444444444443</v>
      </c>
      <c r="F147" s="37">
        <f>M146</f>
        <v>19.003333333333334</v>
      </c>
      <c r="G147" s="37">
        <f>N146</f>
        <v>7.6666666666666661E-2</v>
      </c>
      <c r="H147" s="37">
        <f>O146</f>
        <v>0</v>
      </c>
      <c r="I147" s="94">
        <f t="shared" ref="I147:I148" si="7">SUM(D147:H147)</f>
        <v>99.998888888888885</v>
      </c>
      <c r="J147" s="134" t="s">
        <v>36</v>
      </c>
      <c r="K147" s="64">
        <f>D146+D144+D142+D140+D138+D136+D134+D132+D130</f>
        <v>14.559999999999999</v>
      </c>
      <c r="L147" s="64">
        <f>E146+E144+E142+E140+E138+E136+E134+E132+E130</f>
        <v>17.490000000000002</v>
      </c>
      <c r="M147" s="64">
        <f>F146+F144+F142+F140+F138+F136+F134+F132+F130</f>
        <v>5.1400000000000006</v>
      </c>
      <c r="N147" s="64">
        <f>G146+G144+G142+G140+G138+G136+G134+G132+G130</f>
        <v>0.01</v>
      </c>
      <c r="O147" s="64">
        <f>H146+H144+H142+H140+H138+H136+H134+H132+H130</f>
        <v>0</v>
      </c>
      <c r="P147" s="55">
        <f>SUM(K147:O147)</f>
        <v>37.199999999999996</v>
      </c>
    </row>
    <row r="148" spans="1:16" x14ac:dyDescent="0.35">
      <c r="A148" s="129"/>
      <c r="B148" s="130"/>
      <c r="C148" s="131"/>
      <c r="D148" s="70">
        <f>K148</f>
        <v>1.6177777777777775</v>
      </c>
      <c r="E148" s="70">
        <f>L148</f>
        <v>1.9433333333333336</v>
      </c>
      <c r="F148" s="70">
        <f>M148</f>
        <v>0.57111111111111112</v>
      </c>
      <c r="G148" s="70">
        <f>N148</f>
        <v>1.1111111111111111E-3</v>
      </c>
      <c r="H148" s="70">
        <f>O148</f>
        <v>0</v>
      </c>
      <c r="I148" s="96">
        <f t="shared" si="7"/>
        <v>4.1333333333333329</v>
      </c>
      <c r="J148" s="135"/>
      <c r="K148" s="71">
        <f t="shared" ref="K148:P148" si="8">K147/9</f>
        <v>1.6177777777777775</v>
      </c>
      <c r="L148" s="71">
        <f t="shared" si="8"/>
        <v>1.9433333333333336</v>
      </c>
      <c r="M148" s="71">
        <f t="shared" si="8"/>
        <v>0.57111111111111112</v>
      </c>
      <c r="N148" s="71">
        <f t="shared" si="8"/>
        <v>1.1111111111111111E-3</v>
      </c>
      <c r="O148" s="71">
        <f t="shared" si="8"/>
        <v>0</v>
      </c>
      <c r="P148" s="75">
        <f t="shared" si="8"/>
        <v>4.1333333333333329</v>
      </c>
    </row>
    <row r="149" spans="1:16" x14ac:dyDescent="0.35">
      <c r="A149" s="27"/>
      <c r="B149" s="27"/>
      <c r="C149" s="27"/>
      <c r="D149" s="28"/>
      <c r="E149" s="27"/>
      <c r="F149" s="27"/>
      <c r="G149" s="27"/>
      <c r="H149" s="27"/>
      <c r="I149" s="27"/>
      <c r="J149" s="27"/>
    </row>
    <row r="150" spans="1:16" x14ac:dyDescent="0.35">
      <c r="A150" s="4"/>
      <c r="B150" s="1" t="s">
        <v>60</v>
      </c>
      <c r="C150" s="4"/>
      <c r="D150" s="4"/>
      <c r="E150" s="4"/>
      <c r="F150" s="4"/>
      <c r="G150" s="4"/>
      <c r="H150" s="4"/>
      <c r="I150" s="4"/>
      <c r="J150" s="4"/>
    </row>
    <row r="151" spans="1:16" x14ac:dyDescent="0.35">
      <c r="A151" s="4" t="s">
        <v>61</v>
      </c>
      <c r="B151" s="4"/>
      <c r="C151" s="4"/>
      <c r="D151" s="4"/>
      <c r="E151" s="4"/>
      <c r="F151" s="4"/>
      <c r="G151" s="4"/>
      <c r="H151" s="4"/>
      <c r="I151" s="4"/>
      <c r="J151" s="4"/>
    </row>
    <row r="152" spans="1:16" x14ac:dyDescent="0.35">
      <c r="A152" s="4"/>
      <c r="B152" s="1" t="s">
        <v>62</v>
      </c>
      <c r="C152" s="4"/>
      <c r="D152" s="4"/>
      <c r="E152" s="4"/>
      <c r="F152" s="4"/>
      <c r="G152" s="4"/>
      <c r="H152" s="4"/>
      <c r="I152" s="4"/>
      <c r="J152" s="4"/>
    </row>
    <row r="153" spans="1:16" x14ac:dyDescent="0.35">
      <c r="A153" s="4" t="s">
        <v>63</v>
      </c>
      <c r="B153" s="4"/>
      <c r="C153" s="4"/>
      <c r="D153" s="4"/>
      <c r="E153" s="4"/>
      <c r="F153" s="4"/>
      <c r="G153" s="4"/>
      <c r="H153" s="4"/>
      <c r="I153" s="4"/>
      <c r="J153" s="4"/>
    </row>
    <row r="154" spans="1:16" x14ac:dyDescent="0.35">
      <c r="A154" s="4" t="s">
        <v>112</v>
      </c>
      <c r="B154" s="4"/>
      <c r="C154" s="4"/>
      <c r="D154" s="4"/>
      <c r="E154" s="4"/>
      <c r="F154" s="4"/>
      <c r="G154" s="4"/>
      <c r="H154" s="4"/>
      <c r="I154" s="4"/>
      <c r="J154" s="4"/>
    </row>
    <row r="155" spans="1:16" x14ac:dyDescent="0.35">
      <c r="A155" s="4" t="s">
        <v>166</v>
      </c>
      <c r="B155" s="4"/>
      <c r="C155" s="4"/>
      <c r="D155" s="4"/>
      <c r="E155" s="4"/>
      <c r="F155" s="4"/>
      <c r="G155" s="4"/>
      <c r="H155" s="4"/>
      <c r="I155" s="4"/>
      <c r="J155" s="4"/>
    </row>
    <row r="156" spans="1:16" x14ac:dyDescent="0.35">
      <c r="A156" s="4" t="s">
        <v>168</v>
      </c>
      <c r="B156" s="4"/>
      <c r="C156" s="4"/>
      <c r="D156" s="4"/>
      <c r="E156" s="4"/>
      <c r="F156" s="4"/>
      <c r="G156" s="4"/>
      <c r="H156" s="4"/>
      <c r="I156" s="4"/>
      <c r="J156" s="4"/>
    </row>
    <row r="157" spans="1:16" x14ac:dyDescent="0.35">
      <c r="A157" s="4" t="s">
        <v>167</v>
      </c>
      <c r="B157" s="4"/>
      <c r="C157" s="4"/>
      <c r="D157" s="4"/>
      <c r="E157" s="4"/>
      <c r="F157" s="4"/>
      <c r="G157" s="4"/>
      <c r="H157" s="4"/>
      <c r="I157" s="4"/>
      <c r="J157" s="4"/>
    </row>
    <row r="158" spans="1:16" x14ac:dyDescent="0.35">
      <c r="A158" s="4"/>
      <c r="B158" s="4" t="s">
        <v>129</v>
      </c>
      <c r="C158" s="4"/>
      <c r="D158" s="4"/>
      <c r="E158" s="4"/>
      <c r="F158" s="4"/>
      <c r="G158" s="4"/>
      <c r="H158" s="4"/>
      <c r="I158" s="4"/>
      <c r="J158" s="4"/>
    </row>
    <row r="159" spans="1:16" x14ac:dyDescent="0.35">
      <c r="A159" s="4" t="s">
        <v>130</v>
      </c>
      <c r="B159" s="4"/>
      <c r="C159" s="4"/>
      <c r="D159" s="4"/>
      <c r="E159" s="4"/>
      <c r="F159" s="4"/>
      <c r="G159" s="4"/>
      <c r="H159" s="4"/>
      <c r="I159" s="4"/>
      <c r="J159" s="4"/>
    </row>
    <row r="160" spans="1:16" x14ac:dyDescent="0.35">
      <c r="A160" s="4"/>
      <c r="B160" s="4"/>
      <c r="C160" s="4"/>
      <c r="D160" s="4"/>
      <c r="E160" s="4"/>
      <c r="F160" s="4"/>
      <c r="G160" s="4" t="s">
        <v>59</v>
      </c>
      <c r="H160" s="4"/>
      <c r="I160" s="4"/>
      <c r="J160" s="4"/>
    </row>
    <row r="162" spans="1:10" x14ac:dyDescent="0.35">
      <c r="J162" s="1">
        <v>94</v>
      </c>
    </row>
    <row r="163" spans="1:10" x14ac:dyDescent="0.35">
      <c r="A163" s="47" t="s">
        <v>78</v>
      </c>
      <c r="B163" s="3"/>
    </row>
    <row r="164" spans="1:10" x14ac:dyDescent="0.35">
      <c r="A164" s="47"/>
      <c r="B164" s="1" t="s">
        <v>101</v>
      </c>
    </row>
    <row r="165" spans="1:10" x14ac:dyDescent="0.35">
      <c r="A165" s="1" t="s">
        <v>102</v>
      </c>
      <c r="B165" s="3"/>
    </row>
    <row r="166" spans="1:10" x14ac:dyDescent="0.35">
      <c r="A166" s="1"/>
    </row>
    <row r="167" spans="1:10" x14ac:dyDescent="0.35">
      <c r="A167" s="118" t="s">
        <v>31</v>
      </c>
      <c r="B167" s="119"/>
      <c r="C167" s="120"/>
      <c r="D167" s="29" t="s">
        <v>4</v>
      </c>
      <c r="E167" s="29" t="s">
        <v>4</v>
      </c>
      <c r="F167" s="29" t="s">
        <v>4</v>
      </c>
      <c r="G167" s="29" t="s">
        <v>4</v>
      </c>
      <c r="H167" s="29" t="s">
        <v>4</v>
      </c>
      <c r="I167" s="137" t="s">
        <v>34</v>
      </c>
      <c r="J167" s="29" t="s">
        <v>32</v>
      </c>
    </row>
    <row r="168" spans="1:10" x14ac:dyDescent="0.35">
      <c r="A168" s="121"/>
      <c r="B168" s="122"/>
      <c r="C168" s="123"/>
      <c r="D168" s="30" t="s">
        <v>35</v>
      </c>
      <c r="E168" s="30" t="s">
        <v>36</v>
      </c>
      <c r="F168" s="30" t="s">
        <v>37</v>
      </c>
      <c r="G168" s="30" t="s">
        <v>38</v>
      </c>
      <c r="H168" s="30" t="s">
        <v>39</v>
      </c>
      <c r="I168" s="138"/>
      <c r="J168" s="31" t="s">
        <v>33</v>
      </c>
    </row>
    <row r="169" spans="1:10" x14ac:dyDescent="0.35">
      <c r="A169" s="38" t="s">
        <v>40</v>
      </c>
      <c r="B169" s="39"/>
      <c r="C169" s="40"/>
      <c r="D169" s="32">
        <v>30.34</v>
      </c>
      <c r="E169" s="32">
        <v>47.59</v>
      </c>
      <c r="F169" s="32">
        <v>21.38</v>
      </c>
      <c r="G169" s="32">
        <v>0.69</v>
      </c>
      <c r="H169" s="32">
        <v>0</v>
      </c>
      <c r="I169" s="88">
        <f t="shared" ref="I169:I186" si="9">H169+G169+F169+E169+D169</f>
        <v>100</v>
      </c>
      <c r="J169" s="134" t="s">
        <v>36</v>
      </c>
    </row>
    <row r="170" spans="1:10" x14ac:dyDescent="0.35">
      <c r="A170" s="41" t="s">
        <v>41</v>
      </c>
      <c r="B170" s="42"/>
      <c r="C170" s="43"/>
      <c r="D170" s="77">
        <v>1.52</v>
      </c>
      <c r="E170" s="77">
        <v>1.9</v>
      </c>
      <c r="F170" s="77">
        <v>0.64</v>
      </c>
      <c r="G170" s="77">
        <v>0.01</v>
      </c>
      <c r="H170" s="77">
        <v>0</v>
      </c>
      <c r="I170" s="89">
        <f t="shared" si="9"/>
        <v>4.07</v>
      </c>
      <c r="J170" s="135"/>
    </row>
    <row r="171" spans="1:10" x14ac:dyDescent="0.35">
      <c r="A171" s="44" t="s">
        <v>42</v>
      </c>
      <c r="B171" s="45"/>
      <c r="C171" s="46"/>
      <c r="D171" s="35">
        <v>29.66</v>
      </c>
      <c r="E171" s="35">
        <v>48.28</v>
      </c>
      <c r="F171" s="35">
        <v>22.08</v>
      </c>
      <c r="G171" s="35">
        <v>0</v>
      </c>
      <c r="H171" s="35">
        <v>0</v>
      </c>
      <c r="I171" s="90">
        <f t="shared" si="9"/>
        <v>100.02</v>
      </c>
      <c r="J171" s="134" t="s">
        <v>36</v>
      </c>
    </row>
    <row r="172" spans="1:10" x14ac:dyDescent="0.35">
      <c r="A172" s="41" t="s">
        <v>43</v>
      </c>
      <c r="B172" s="42"/>
      <c r="C172" s="43"/>
      <c r="D172" s="77">
        <v>1.48</v>
      </c>
      <c r="E172" s="77">
        <v>1.93</v>
      </c>
      <c r="F172" s="77">
        <v>0.66</v>
      </c>
      <c r="G172" s="77">
        <v>0</v>
      </c>
      <c r="H172" s="77">
        <v>0</v>
      </c>
      <c r="I172" s="91">
        <f t="shared" si="9"/>
        <v>4.07</v>
      </c>
      <c r="J172" s="135"/>
    </row>
    <row r="173" spans="1:10" x14ac:dyDescent="0.35">
      <c r="A173" s="44" t="s">
        <v>44</v>
      </c>
      <c r="B173" s="45"/>
      <c r="C173" s="46"/>
      <c r="D173" s="35">
        <v>31.03</v>
      </c>
      <c r="E173" s="35">
        <v>46.21</v>
      </c>
      <c r="F173" s="35">
        <v>22.76</v>
      </c>
      <c r="G173" s="35">
        <v>0</v>
      </c>
      <c r="H173" s="35">
        <v>0</v>
      </c>
      <c r="I173" s="90">
        <f t="shared" si="9"/>
        <v>100</v>
      </c>
      <c r="J173" s="132" t="s">
        <v>36</v>
      </c>
    </row>
    <row r="174" spans="1:10" x14ac:dyDescent="0.35">
      <c r="A174" s="41" t="s">
        <v>45</v>
      </c>
      <c r="B174" s="42"/>
      <c r="C174" s="43"/>
      <c r="D174" s="77">
        <v>1.55</v>
      </c>
      <c r="E174" s="77">
        <v>1.85</v>
      </c>
      <c r="F174" s="77">
        <v>0.68</v>
      </c>
      <c r="G174" s="77">
        <v>0</v>
      </c>
      <c r="H174" s="77">
        <v>0</v>
      </c>
      <c r="I174" s="102">
        <f t="shared" si="9"/>
        <v>4.08</v>
      </c>
      <c r="J174" s="133"/>
    </row>
    <row r="175" spans="1:10" x14ac:dyDescent="0.35">
      <c r="A175" s="44" t="s">
        <v>46</v>
      </c>
      <c r="B175" s="45"/>
      <c r="C175" s="46"/>
      <c r="D175" s="35">
        <v>27.59</v>
      </c>
      <c r="E175" s="35">
        <v>48.28</v>
      </c>
      <c r="F175" s="35">
        <v>24.14</v>
      </c>
      <c r="G175" s="35">
        <v>0</v>
      </c>
      <c r="H175" s="35">
        <v>0</v>
      </c>
      <c r="I175" s="90">
        <f t="shared" si="9"/>
        <v>100.01</v>
      </c>
      <c r="J175" s="132" t="s">
        <v>36</v>
      </c>
    </row>
    <row r="176" spans="1:10" x14ac:dyDescent="0.35">
      <c r="A176" s="41" t="s">
        <v>47</v>
      </c>
      <c r="B176" s="42"/>
      <c r="C176" s="43"/>
      <c r="D176" s="77">
        <v>1.38</v>
      </c>
      <c r="E176" s="77">
        <v>1.93</v>
      </c>
      <c r="F176" s="77">
        <v>0.72</v>
      </c>
      <c r="G176" s="77">
        <v>0</v>
      </c>
      <c r="H176" s="77">
        <v>0</v>
      </c>
      <c r="I176" s="91">
        <f t="shared" si="9"/>
        <v>4.0299999999999994</v>
      </c>
      <c r="J176" s="133"/>
    </row>
    <row r="177" spans="1:16" x14ac:dyDescent="0.35">
      <c r="A177" s="44" t="s">
        <v>48</v>
      </c>
      <c r="B177" s="45"/>
      <c r="C177" s="46"/>
      <c r="D177" s="35">
        <v>34.479999999999997</v>
      </c>
      <c r="E177" s="35">
        <v>45.52</v>
      </c>
      <c r="F177" s="35">
        <v>20</v>
      </c>
      <c r="G177" s="35">
        <v>0</v>
      </c>
      <c r="H177" s="35">
        <v>0</v>
      </c>
      <c r="I177" s="90">
        <f t="shared" si="9"/>
        <v>100</v>
      </c>
      <c r="J177" s="134" t="s">
        <v>36</v>
      </c>
    </row>
    <row r="178" spans="1:16" x14ac:dyDescent="0.35">
      <c r="A178" s="41" t="s">
        <v>49</v>
      </c>
      <c r="B178" s="42"/>
      <c r="C178" s="43"/>
      <c r="D178" s="77">
        <v>1.72</v>
      </c>
      <c r="E178" s="77">
        <v>1.82</v>
      </c>
      <c r="F178" s="77">
        <v>0.6</v>
      </c>
      <c r="G178" s="77">
        <v>0</v>
      </c>
      <c r="H178" s="77">
        <v>0</v>
      </c>
      <c r="I178" s="97">
        <f t="shared" si="9"/>
        <v>4.1399999999999997</v>
      </c>
      <c r="J178" s="135"/>
    </row>
    <row r="179" spans="1:16" x14ac:dyDescent="0.35">
      <c r="A179" s="44" t="s">
        <v>50</v>
      </c>
      <c r="B179" s="45"/>
      <c r="C179" s="46"/>
      <c r="D179" s="35">
        <v>26.9</v>
      </c>
      <c r="E179" s="35">
        <v>51.72</v>
      </c>
      <c r="F179" s="35">
        <v>21.38</v>
      </c>
      <c r="G179" s="35">
        <v>0</v>
      </c>
      <c r="H179" s="35">
        <v>0</v>
      </c>
      <c r="I179" s="90">
        <f t="shared" si="9"/>
        <v>100</v>
      </c>
      <c r="J179" s="132" t="s">
        <v>36</v>
      </c>
    </row>
    <row r="180" spans="1:16" x14ac:dyDescent="0.35">
      <c r="A180" s="41" t="s">
        <v>51</v>
      </c>
      <c r="B180" s="42"/>
      <c r="C180" s="43"/>
      <c r="D180" s="77">
        <v>1.34</v>
      </c>
      <c r="E180" s="77">
        <v>2.0699999999999998</v>
      </c>
      <c r="F180" s="77">
        <v>0.64</v>
      </c>
      <c r="G180" s="77">
        <v>0</v>
      </c>
      <c r="H180" s="77">
        <v>0</v>
      </c>
      <c r="I180" s="91">
        <f t="shared" si="9"/>
        <v>4.05</v>
      </c>
      <c r="J180" s="133"/>
    </row>
    <row r="181" spans="1:16" x14ac:dyDescent="0.35">
      <c r="A181" s="44" t="s">
        <v>52</v>
      </c>
      <c r="B181" s="45"/>
      <c r="C181" s="46"/>
      <c r="D181" s="35">
        <v>26.21</v>
      </c>
      <c r="E181" s="35">
        <v>46.9</v>
      </c>
      <c r="F181" s="35">
        <v>26.21</v>
      </c>
      <c r="G181" s="35">
        <v>0.69</v>
      </c>
      <c r="H181" s="35">
        <v>0</v>
      </c>
      <c r="I181" s="90">
        <f t="shared" si="9"/>
        <v>100.00999999999999</v>
      </c>
      <c r="J181" s="132" t="s">
        <v>36</v>
      </c>
    </row>
    <row r="182" spans="1:16" x14ac:dyDescent="0.35">
      <c r="A182" s="41" t="s">
        <v>53</v>
      </c>
      <c r="B182" s="42"/>
      <c r="C182" s="43"/>
      <c r="D182" s="77">
        <v>1.31</v>
      </c>
      <c r="E182" s="77">
        <v>1.88</v>
      </c>
      <c r="F182" s="77">
        <v>0.79</v>
      </c>
      <c r="G182" s="77">
        <v>0.01</v>
      </c>
      <c r="H182" s="77">
        <v>0</v>
      </c>
      <c r="I182" s="91">
        <f t="shared" si="9"/>
        <v>3.9899999999999998</v>
      </c>
      <c r="J182" s="133"/>
    </row>
    <row r="183" spans="1:16" x14ac:dyDescent="0.35">
      <c r="A183" s="44" t="s">
        <v>54</v>
      </c>
      <c r="B183" s="45"/>
      <c r="C183" s="46"/>
      <c r="D183" s="35">
        <v>24.83</v>
      </c>
      <c r="E183" s="35">
        <v>51.03</v>
      </c>
      <c r="F183" s="35">
        <v>23.45</v>
      </c>
      <c r="G183" s="35">
        <v>0.69</v>
      </c>
      <c r="H183" s="35">
        <v>0</v>
      </c>
      <c r="I183" s="90">
        <f t="shared" si="9"/>
        <v>100</v>
      </c>
      <c r="J183" s="132" t="s">
        <v>37</v>
      </c>
    </row>
    <row r="184" spans="1:16" x14ac:dyDescent="0.35">
      <c r="A184" s="41" t="s">
        <v>55</v>
      </c>
      <c r="B184" s="42"/>
      <c r="C184" s="43"/>
      <c r="D184" s="77">
        <v>1.24</v>
      </c>
      <c r="E184" s="77">
        <v>2.04</v>
      </c>
      <c r="F184" s="77">
        <v>7.0000000000000007E-2</v>
      </c>
      <c r="G184" s="77">
        <v>0.01</v>
      </c>
      <c r="H184" s="77">
        <v>0</v>
      </c>
      <c r="I184" s="103">
        <f t="shared" si="9"/>
        <v>3.3600000000000003</v>
      </c>
      <c r="J184" s="133"/>
      <c r="K184" s="55"/>
    </row>
    <row r="185" spans="1:16" x14ac:dyDescent="0.35">
      <c r="A185" s="44" t="s">
        <v>56</v>
      </c>
      <c r="B185" s="45"/>
      <c r="C185" s="46"/>
      <c r="D185" s="35">
        <v>26.9</v>
      </c>
      <c r="E185" s="35">
        <v>48.97</v>
      </c>
      <c r="F185" s="35">
        <v>23.45</v>
      </c>
      <c r="G185" s="35">
        <v>0.69</v>
      </c>
      <c r="H185" s="35">
        <v>0</v>
      </c>
      <c r="I185" s="90">
        <f t="shared" si="9"/>
        <v>100.00999999999999</v>
      </c>
      <c r="J185" s="132" t="s">
        <v>36</v>
      </c>
      <c r="K185" s="69">
        <f>D185+D183+D181+D179+D177+D175+D173+D171+D169</f>
        <v>257.94</v>
      </c>
      <c r="L185" s="69">
        <f>E185+E183+E181+E179+E177+E175+E173+E171+E169</f>
        <v>434.5</v>
      </c>
      <c r="M185" s="69">
        <f>F185+F183+F181+F179+F177+F175+F173+F171+F169</f>
        <v>204.84999999999997</v>
      </c>
      <c r="N185" s="69">
        <f>G185+G183+G181+G179+G177+G175+G173+G171+G169</f>
        <v>2.76</v>
      </c>
      <c r="O185" s="69">
        <f>H185+H183+H181+H179+H177+H175+H173+H171+H169</f>
        <v>0</v>
      </c>
      <c r="P185" s="55">
        <f>SUM(K185:O185)</f>
        <v>900.05</v>
      </c>
    </row>
    <row r="186" spans="1:16" x14ac:dyDescent="0.35">
      <c r="A186" s="41" t="s">
        <v>57</v>
      </c>
      <c r="B186" s="42"/>
      <c r="C186" s="43"/>
      <c r="D186" s="77">
        <v>1.34</v>
      </c>
      <c r="E186" s="77">
        <v>1.96</v>
      </c>
      <c r="F186" s="77">
        <v>0.7</v>
      </c>
      <c r="G186" s="77">
        <v>0.01</v>
      </c>
      <c r="H186" s="77">
        <v>0</v>
      </c>
      <c r="I186" s="93">
        <f t="shared" si="9"/>
        <v>4.01</v>
      </c>
      <c r="J186" s="133"/>
      <c r="K186" s="65">
        <f t="shared" ref="K186:P186" si="10">K185/9</f>
        <v>28.66</v>
      </c>
      <c r="L186" s="65">
        <f t="shared" si="10"/>
        <v>48.277777777777779</v>
      </c>
      <c r="M186" s="65">
        <f t="shared" si="10"/>
        <v>22.761111111111106</v>
      </c>
      <c r="N186" s="65">
        <f t="shared" si="10"/>
        <v>0.30666666666666664</v>
      </c>
      <c r="O186" s="65">
        <f t="shared" si="10"/>
        <v>0</v>
      </c>
      <c r="P186" s="74">
        <f t="shared" si="10"/>
        <v>100.00555555555555</v>
      </c>
    </row>
    <row r="187" spans="1:16" x14ac:dyDescent="0.35">
      <c r="A187" s="126" t="s">
        <v>58</v>
      </c>
      <c r="B187" s="127"/>
      <c r="C187" s="128"/>
      <c r="D187" s="37">
        <f>K186</f>
        <v>28.66</v>
      </c>
      <c r="E187" s="37">
        <f>L186</f>
        <v>48.277777777777779</v>
      </c>
      <c r="F187" s="37">
        <f>M186</f>
        <v>22.761111111111106</v>
      </c>
      <c r="G187" s="37">
        <f>N186</f>
        <v>0.30666666666666664</v>
      </c>
      <c r="H187" s="37">
        <f>O186</f>
        <v>0</v>
      </c>
      <c r="I187" s="94">
        <f t="shared" ref="I187:I188" si="11">SUM(D187:H187)</f>
        <v>100.00555555555556</v>
      </c>
      <c r="J187" s="134" t="s">
        <v>36</v>
      </c>
      <c r="K187" s="64">
        <f>D186+D184+D182+D180+D178+D176+D174+D172+D170</f>
        <v>12.88</v>
      </c>
      <c r="L187" s="64">
        <f>E186+E184+E182+E180+E178+E176+E174+E172+E170</f>
        <v>17.38</v>
      </c>
      <c r="M187" s="64">
        <f>F186+F184+F182+F180+F178+F176+F174+F172+F170</f>
        <v>5.5</v>
      </c>
      <c r="N187" s="64">
        <f>G186+G184+G182+G180+G178+G176+G174+G172+G170</f>
        <v>0.04</v>
      </c>
      <c r="O187" s="64">
        <f>H186+H184+H182+H180+H178+H176+H174+H172+H170</f>
        <v>0</v>
      </c>
      <c r="P187" s="55">
        <f>SUM(K187:O187)</f>
        <v>35.799999999999997</v>
      </c>
    </row>
    <row r="188" spans="1:16" x14ac:dyDescent="0.35">
      <c r="A188" s="129"/>
      <c r="B188" s="130"/>
      <c r="C188" s="131"/>
      <c r="D188" s="70">
        <f>K188</f>
        <v>1.4311111111111112</v>
      </c>
      <c r="E188" s="70">
        <f>L188</f>
        <v>1.931111111111111</v>
      </c>
      <c r="F188" s="70">
        <f>M188</f>
        <v>0.61111111111111116</v>
      </c>
      <c r="G188" s="70">
        <f>N188</f>
        <v>4.4444444444444444E-3</v>
      </c>
      <c r="H188" s="70">
        <f>O188</f>
        <v>0</v>
      </c>
      <c r="I188" s="96">
        <f t="shared" si="11"/>
        <v>3.9777777777777774</v>
      </c>
      <c r="J188" s="135"/>
      <c r="K188" s="71">
        <f t="shared" ref="K188:P188" si="12">K187/9</f>
        <v>1.4311111111111112</v>
      </c>
      <c r="L188" s="71">
        <f t="shared" si="12"/>
        <v>1.931111111111111</v>
      </c>
      <c r="M188" s="71">
        <f t="shared" si="12"/>
        <v>0.61111111111111116</v>
      </c>
      <c r="N188" s="71">
        <f t="shared" si="12"/>
        <v>4.4444444444444444E-3</v>
      </c>
      <c r="O188" s="71">
        <f t="shared" si="12"/>
        <v>0</v>
      </c>
      <c r="P188" s="74">
        <f t="shared" si="12"/>
        <v>3.9777777777777774</v>
      </c>
    </row>
    <row r="189" spans="1:16" x14ac:dyDescent="0.35">
      <c r="A189" s="27"/>
      <c r="B189" s="27"/>
      <c r="C189" s="27"/>
      <c r="D189" s="28"/>
      <c r="E189" s="27"/>
      <c r="F189" s="27"/>
      <c r="G189" s="27"/>
      <c r="H189" s="27"/>
      <c r="I189" s="27"/>
      <c r="J189" s="27"/>
    </row>
    <row r="190" spans="1:16" x14ac:dyDescent="0.35">
      <c r="A190" s="4"/>
      <c r="B190" s="1" t="s">
        <v>60</v>
      </c>
      <c r="C190" s="4"/>
      <c r="D190" s="4"/>
      <c r="E190" s="4"/>
      <c r="F190" s="4"/>
      <c r="G190" s="4"/>
      <c r="H190" s="4"/>
      <c r="I190" s="4"/>
      <c r="J190" s="4"/>
    </row>
    <row r="191" spans="1:16" x14ac:dyDescent="0.35">
      <c r="A191" s="4" t="s">
        <v>61</v>
      </c>
      <c r="B191" s="4"/>
      <c r="C191" s="4"/>
      <c r="D191" s="4"/>
      <c r="E191" s="4"/>
      <c r="F191" s="4"/>
      <c r="G191" s="4"/>
      <c r="H191" s="4"/>
      <c r="I191" s="4"/>
      <c r="J191" s="4"/>
    </row>
    <row r="192" spans="1:16" x14ac:dyDescent="0.35">
      <c r="A192" s="4"/>
      <c r="B192" s="1" t="s">
        <v>62</v>
      </c>
      <c r="C192" s="4"/>
      <c r="D192" s="4"/>
      <c r="E192" s="4"/>
      <c r="F192" s="4"/>
      <c r="G192" s="4"/>
      <c r="H192" s="4"/>
      <c r="I192" s="4"/>
      <c r="J192" s="4"/>
    </row>
    <row r="193" spans="1:10" x14ac:dyDescent="0.35">
      <c r="A193" s="4" t="s">
        <v>63</v>
      </c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35">
      <c r="A194" s="4" t="s">
        <v>169</v>
      </c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35">
      <c r="A195" s="4" t="s">
        <v>170</v>
      </c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35">
      <c r="A196" s="4" t="s">
        <v>145</v>
      </c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35">
      <c r="A197" s="4" t="s">
        <v>146</v>
      </c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35">
      <c r="A198" s="4"/>
      <c r="B198" s="4" t="s">
        <v>164</v>
      </c>
      <c r="C198" s="4"/>
      <c r="D198" s="4"/>
      <c r="E198" s="4"/>
      <c r="F198" s="4"/>
      <c r="G198" s="4"/>
      <c r="H198" s="4"/>
      <c r="I198" s="4"/>
      <c r="J198" s="4"/>
    </row>
    <row r="199" spans="1:10" x14ac:dyDescent="0.35">
      <c r="A199" s="4" t="s">
        <v>114</v>
      </c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35">
      <c r="A200" s="4"/>
      <c r="B200" s="4"/>
      <c r="C200" s="4"/>
      <c r="D200" s="4"/>
      <c r="E200" s="4" t="s">
        <v>59</v>
      </c>
      <c r="F200" s="4" t="s">
        <v>59</v>
      </c>
      <c r="G200" s="4" t="s">
        <v>59</v>
      </c>
      <c r="H200" s="4"/>
      <c r="I200" s="4"/>
      <c r="J200" s="4"/>
    </row>
    <row r="202" spans="1:10" x14ac:dyDescent="0.35">
      <c r="J202" s="1">
        <v>95</v>
      </c>
    </row>
    <row r="203" spans="1:10" x14ac:dyDescent="0.35">
      <c r="A203" s="47" t="s">
        <v>79</v>
      </c>
      <c r="B203" s="3"/>
    </row>
    <row r="204" spans="1:10" x14ac:dyDescent="0.35">
      <c r="A204" s="1"/>
      <c r="B204" s="1" t="s">
        <v>103</v>
      </c>
    </row>
    <row r="205" spans="1:10" x14ac:dyDescent="0.35">
      <c r="A205" s="1" t="s">
        <v>104</v>
      </c>
      <c r="B205" s="3"/>
    </row>
    <row r="206" spans="1:10" x14ac:dyDescent="0.35">
      <c r="A206" s="1" t="s">
        <v>105</v>
      </c>
      <c r="B206" s="3"/>
    </row>
    <row r="207" spans="1:10" x14ac:dyDescent="0.35">
      <c r="A207" s="1" t="s">
        <v>106</v>
      </c>
      <c r="B207" s="3"/>
    </row>
    <row r="208" spans="1:10" x14ac:dyDescent="0.35">
      <c r="A208" s="1"/>
    </row>
    <row r="209" spans="1:10" x14ac:dyDescent="0.35">
      <c r="A209" s="118" t="s">
        <v>31</v>
      </c>
      <c r="B209" s="119"/>
      <c r="C209" s="120"/>
      <c r="D209" s="29" t="s">
        <v>4</v>
      </c>
      <c r="E209" s="29" t="s">
        <v>4</v>
      </c>
      <c r="F209" s="29" t="s">
        <v>4</v>
      </c>
      <c r="G209" s="29" t="s">
        <v>4</v>
      </c>
      <c r="H209" s="29" t="s">
        <v>4</v>
      </c>
      <c r="I209" s="137" t="s">
        <v>34</v>
      </c>
      <c r="J209" s="29" t="s">
        <v>32</v>
      </c>
    </row>
    <row r="210" spans="1:10" x14ac:dyDescent="0.35">
      <c r="A210" s="121"/>
      <c r="B210" s="122"/>
      <c r="C210" s="123"/>
      <c r="D210" s="30" t="s">
        <v>35</v>
      </c>
      <c r="E210" s="30" t="s">
        <v>36</v>
      </c>
      <c r="F210" s="30" t="s">
        <v>37</v>
      </c>
      <c r="G210" s="30" t="s">
        <v>38</v>
      </c>
      <c r="H210" s="30" t="s">
        <v>39</v>
      </c>
      <c r="I210" s="138"/>
      <c r="J210" s="31" t="s">
        <v>33</v>
      </c>
    </row>
    <row r="211" spans="1:10" x14ac:dyDescent="0.35">
      <c r="A211" s="38" t="s">
        <v>40</v>
      </c>
      <c r="B211" s="39"/>
      <c r="C211" s="40"/>
      <c r="D211" s="32">
        <v>31.03</v>
      </c>
      <c r="E211" s="32">
        <v>52.41</v>
      </c>
      <c r="F211" s="32">
        <v>16.55</v>
      </c>
      <c r="G211" s="32">
        <v>0</v>
      </c>
      <c r="H211" s="32">
        <v>0</v>
      </c>
      <c r="I211" s="88">
        <f t="shared" ref="I211:I228" si="13">H211+G211+F211+E211+D211</f>
        <v>99.99</v>
      </c>
      <c r="J211" s="134" t="s">
        <v>36</v>
      </c>
    </row>
    <row r="212" spans="1:10" x14ac:dyDescent="0.35">
      <c r="A212" s="41" t="s">
        <v>41</v>
      </c>
      <c r="B212" s="42"/>
      <c r="C212" s="43"/>
      <c r="D212" s="77">
        <v>1.55</v>
      </c>
      <c r="E212" s="77">
        <v>2.1</v>
      </c>
      <c r="F212" s="77">
        <v>0.5</v>
      </c>
      <c r="G212" s="77">
        <v>0</v>
      </c>
      <c r="H212" s="77">
        <v>0</v>
      </c>
      <c r="I212" s="100">
        <f t="shared" si="13"/>
        <v>4.1500000000000004</v>
      </c>
      <c r="J212" s="135"/>
    </row>
    <row r="213" spans="1:10" x14ac:dyDescent="0.35">
      <c r="A213" s="44" t="s">
        <v>42</v>
      </c>
      <c r="B213" s="45"/>
      <c r="C213" s="46"/>
      <c r="D213" s="35">
        <v>31.72</v>
      </c>
      <c r="E213" s="35">
        <v>46.9</v>
      </c>
      <c r="F213" s="35">
        <v>21.38</v>
      </c>
      <c r="G213" s="35">
        <v>0</v>
      </c>
      <c r="H213" s="35">
        <v>0</v>
      </c>
      <c r="I213" s="90">
        <f t="shared" si="13"/>
        <v>100</v>
      </c>
      <c r="J213" s="132" t="s">
        <v>36</v>
      </c>
    </row>
    <row r="214" spans="1:10" x14ac:dyDescent="0.35">
      <c r="A214" s="41" t="s">
        <v>43</v>
      </c>
      <c r="B214" s="42"/>
      <c r="C214" s="43"/>
      <c r="D214" s="77">
        <v>1.59</v>
      </c>
      <c r="E214" s="77">
        <v>1.88</v>
      </c>
      <c r="F214" s="77">
        <v>0.64</v>
      </c>
      <c r="G214" s="77">
        <v>0</v>
      </c>
      <c r="H214" s="77">
        <v>0</v>
      </c>
      <c r="I214" s="102">
        <f t="shared" si="13"/>
        <v>4.1100000000000003</v>
      </c>
      <c r="J214" s="133"/>
    </row>
    <row r="215" spans="1:10" x14ac:dyDescent="0.35">
      <c r="A215" s="44" t="s">
        <v>44</v>
      </c>
      <c r="B215" s="45"/>
      <c r="C215" s="46"/>
      <c r="D215" s="35">
        <v>29.66</v>
      </c>
      <c r="E215" s="35">
        <v>49.66</v>
      </c>
      <c r="F215" s="35">
        <v>20</v>
      </c>
      <c r="G215" s="35">
        <v>0.69</v>
      </c>
      <c r="H215" s="35">
        <v>0</v>
      </c>
      <c r="I215" s="90">
        <f t="shared" si="13"/>
        <v>100.00999999999999</v>
      </c>
      <c r="J215" s="132" t="s">
        <v>36</v>
      </c>
    </row>
    <row r="216" spans="1:10" x14ac:dyDescent="0.35">
      <c r="A216" s="41" t="s">
        <v>45</v>
      </c>
      <c r="B216" s="42"/>
      <c r="C216" s="43"/>
      <c r="D216" s="77">
        <v>1.48</v>
      </c>
      <c r="E216" s="77">
        <v>1.99</v>
      </c>
      <c r="F216" s="77">
        <v>0.6</v>
      </c>
      <c r="G216" s="77">
        <v>0.01</v>
      </c>
      <c r="H216" s="77">
        <v>0</v>
      </c>
      <c r="I216" s="91">
        <f t="shared" si="13"/>
        <v>4.08</v>
      </c>
      <c r="J216" s="133"/>
    </row>
    <row r="217" spans="1:10" x14ac:dyDescent="0.35">
      <c r="A217" s="44" t="s">
        <v>46</v>
      </c>
      <c r="B217" s="45"/>
      <c r="C217" s="46"/>
      <c r="D217" s="35">
        <v>28.28</v>
      </c>
      <c r="E217" s="35">
        <v>46.21</v>
      </c>
      <c r="F217" s="35">
        <v>25.52</v>
      </c>
      <c r="G217" s="35">
        <v>0</v>
      </c>
      <c r="H217" s="35">
        <v>0</v>
      </c>
      <c r="I217" s="90">
        <f t="shared" si="13"/>
        <v>100.01</v>
      </c>
      <c r="J217" s="132" t="s">
        <v>36</v>
      </c>
    </row>
    <row r="218" spans="1:10" x14ac:dyDescent="0.35">
      <c r="A218" s="41" t="s">
        <v>47</v>
      </c>
      <c r="B218" s="42"/>
      <c r="C218" s="43"/>
      <c r="D218" s="77">
        <v>1.41</v>
      </c>
      <c r="E218" s="77">
        <v>1.85</v>
      </c>
      <c r="F218" s="77">
        <v>0.77</v>
      </c>
      <c r="G218" s="77">
        <v>0</v>
      </c>
      <c r="H218" s="77">
        <v>0</v>
      </c>
      <c r="I218" s="91">
        <f t="shared" si="13"/>
        <v>4.03</v>
      </c>
      <c r="J218" s="133"/>
    </row>
    <row r="219" spans="1:10" x14ac:dyDescent="0.35">
      <c r="A219" s="44" t="s">
        <v>48</v>
      </c>
      <c r="B219" s="45"/>
      <c r="C219" s="46"/>
      <c r="D219" s="35">
        <f>50*100/145</f>
        <v>34.482758620689658</v>
      </c>
      <c r="E219" s="35">
        <f>63*100/145</f>
        <v>43.448275862068968</v>
      </c>
      <c r="F219" s="35">
        <f>30*100/145</f>
        <v>20.689655172413794</v>
      </c>
      <c r="G219" s="35">
        <f>2*100/145</f>
        <v>1.3793103448275863</v>
      </c>
      <c r="H219" s="35">
        <v>0</v>
      </c>
      <c r="I219" s="90">
        <f t="shared" si="13"/>
        <v>100</v>
      </c>
      <c r="J219" s="132" t="s">
        <v>36</v>
      </c>
    </row>
    <row r="220" spans="1:10" x14ac:dyDescent="0.35">
      <c r="A220" s="41" t="s">
        <v>49</v>
      </c>
      <c r="B220" s="42"/>
      <c r="C220" s="43"/>
      <c r="D220" s="77">
        <v>1.72</v>
      </c>
      <c r="E220" s="77">
        <v>1.74</v>
      </c>
      <c r="F220" s="77">
        <v>0.62</v>
      </c>
      <c r="G220" s="77">
        <f>2*2/145</f>
        <v>2.7586206896551724E-2</v>
      </c>
      <c r="H220" s="77">
        <v>0</v>
      </c>
      <c r="I220" s="104">
        <f t="shared" si="13"/>
        <v>4.1075862068965519</v>
      </c>
      <c r="J220" s="133"/>
    </row>
    <row r="221" spans="1:10" x14ac:dyDescent="0.35">
      <c r="A221" s="44" t="s">
        <v>50</v>
      </c>
      <c r="B221" s="45"/>
      <c r="C221" s="46"/>
      <c r="D221" s="35">
        <v>28.28</v>
      </c>
      <c r="E221" s="35">
        <v>46.21</v>
      </c>
      <c r="F221" s="35">
        <v>24.83</v>
      </c>
      <c r="G221" s="35">
        <v>0.69</v>
      </c>
      <c r="H221" s="35">
        <v>0</v>
      </c>
      <c r="I221" s="90">
        <f t="shared" si="13"/>
        <v>100.01</v>
      </c>
      <c r="J221" s="134" t="s">
        <v>36</v>
      </c>
    </row>
    <row r="222" spans="1:10" x14ac:dyDescent="0.35">
      <c r="A222" s="41" t="s">
        <v>51</v>
      </c>
      <c r="B222" s="42"/>
      <c r="C222" s="43"/>
      <c r="D222" s="77">
        <v>1.41</v>
      </c>
      <c r="E222" s="77">
        <v>1.85</v>
      </c>
      <c r="F222" s="77">
        <v>0.74</v>
      </c>
      <c r="G222" s="77">
        <v>0.01</v>
      </c>
      <c r="H222" s="77">
        <v>0</v>
      </c>
      <c r="I222" s="91">
        <f t="shared" si="13"/>
        <v>4.01</v>
      </c>
      <c r="J222" s="135"/>
    </row>
    <row r="223" spans="1:10" x14ac:dyDescent="0.35">
      <c r="A223" s="44" t="s">
        <v>52</v>
      </c>
      <c r="B223" s="45"/>
      <c r="C223" s="46"/>
      <c r="D223" s="35">
        <v>24.83</v>
      </c>
      <c r="E223" s="35">
        <v>55.17</v>
      </c>
      <c r="F223" s="35">
        <v>19.309999999999999</v>
      </c>
      <c r="G223" s="35">
        <v>0.69</v>
      </c>
      <c r="H223" s="35">
        <v>0</v>
      </c>
      <c r="I223" s="90">
        <f t="shared" si="13"/>
        <v>100</v>
      </c>
      <c r="J223" s="134" t="s">
        <v>36</v>
      </c>
    </row>
    <row r="224" spans="1:10" x14ac:dyDescent="0.35">
      <c r="A224" s="41" t="s">
        <v>53</v>
      </c>
      <c r="B224" s="42"/>
      <c r="C224" s="43"/>
      <c r="D224" s="77">
        <v>1.24</v>
      </c>
      <c r="E224" s="77">
        <v>2.21</v>
      </c>
      <c r="F224" s="77">
        <v>0.57999999999999996</v>
      </c>
      <c r="G224" s="77">
        <v>0.01</v>
      </c>
      <c r="H224" s="77">
        <v>0</v>
      </c>
      <c r="I224" s="91">
        <f t="shared" si="13"/>
        <v>4.04</v>
      </c>
      <c r="J224" s="135"/>
    </row>
    <row r="225" spans="1:16" x14ac:dyDescent="0.35">
      <c r="A225" s="44" t="s">
        <v>54</v>
      </c>
      <c r="B225" s="45"/>
      <c r="C225" s="46"/>
      <c r="D225" s="35">
        <v>26.9</v>
      </c>
      <c r="E225" s="35">
        <v>46.9</v>
      </c>
      <c r="F225" s="35">
        <v>25.52</v>
      </c>
      <c r="G225" s="35">
        <v>0.96</v>
      </c>
      <c r="H225" s="35">
        <v>0</v>
      </c>
      <c r="I225" s="90">
        <f t="shared" si="13"/>
        <v>100.28</v>
      </c>
      <c r="J225" s="132" t="s">
        <v>36</v>
      </c>
    </row>
    <row r="226" spans="1:16" x14ac:dyDescent="0.35">
      <c r="A226" s="41" t="s">
        <v>55</v>
      </c>
      <c r="B226" s="42"/>
      <c r="C226" s="43"/>
      <c r="D226" s="77">
        <v>1.34</v>
      </c>
      <c r="E226" s="77">
        <v>1.88</v>
      </c>
      <c r="F226" s="77">
        <v>0.77</v>
      </c>
      <c r="G226" s="77">
        <v>0.01</v>
      </c>
      <c r="H226" s="77">
        <v>0</v>
      </c>
      <c r="I226" s="107">
        <f t="shared" si="13"/>
        <v>4</v>
      </c>
      <c r="J226" s="133"/>
    </row>
    <row r="227" spans="1:16" x14ac:dyDescent="0.35">
      <c r="A227" s="44" t="s">
        <v>56</v>
      </c>
      <c r="B227" s="45"/>
      <c r="C227" s="46"/>
      <c r="D227" s="35">
        <v>27.78</v>
      </c>
      <c r="E227" s="35">
        <v>49.31</v>
      </c>
      <c r="F227" s="35">
        <v>22.22</v>
      </c>
      <c r="G227" s="35">
        <v>0.69</v>
      </c>
      <c r="H227" s="35">
        <v>0</v>
      </c>
      <c r="I227" s="90">
        <f t="shared" si="13"/>
        <v>100</v>
      </c>
      <c r="J227" s="132" t="s">
        <v>36</v>
      </c>
      <c r="K227" s="69">
        <f>D227+D225+D223+D221+D219+D217+D215+D213+D211</f>
        <v>262.96275862068967</v>
      </c>
      <c r="L227" s="69">
        <f>E227+E225+E223+E221+E219+E217+E215+E213+E211</f>
        <v>436.21827586206894</v>
      </c>
      <c r="M227" s="69">
        <f>F227+F225+F223+F221+F219+F217+F215+F213+F211</f>
        <v>196.01965517241379</v>
      </c>
      <c r="N227" s="69">
        <f>G227+G225+G223+G221+G219+G217+G215+G213+G211</f>
        <v>5.0993103448275861</v>
      </c>
      <c r="O227" s="69">
        <f>H227+H225+H223+H221+H219+H217+H215+H213+H211</f>
        <v>0</v>
      </c>
      <c r="P227" s="55">
        <f>SUM(K227:O227)</f>
        <v>900.3</v>
      </c>
    </row>
    <row r="228" spans="1:16" x14ac:dyDescent="0.35">
      <c r="A228" s="41" t="s">
        <v>57</v>
      </c>
      <c r="B228" s="42"/>
      <c r="C228" s="43"/>
      <c r="D228" s="77">
        <v>1.39</v>
      </c>
      <c r="E228" s="77">
        <v>1.97</v>
      </c>
      <c r="F228" s="77">
        <v>0.67</v>
      </c>
      <c r="G228" s="77">
        <v>0.01</v>
      </c>
      <c r="H228" s="77">
        <v>0</v>
      </c>
      <c r="I228" s="91">
        <f t="shared" si="13"/>
        <v>4.04</v>
      </c>
      <c r="J228" s="133"/>
      <c r="K228" s="65">
        <f t="shared" ref="K228:P228" si="14">K227/9</f>
        <v>29.21808429118774</v>
      </c>
      <c r="L228" s="65">
        <f t="shared" si="14"/>
        <v>48.468697318007656</v>
      </c>
      <c r="M228" s="65">
        <f t="shared" si="14"/>
        <v>21.779961685823753</v>
      </c>
      <c r="N228" s="65">
        <f t="shared" si="14"/>
        <v>0.5665900383141762</v>
      </c>
      <c r="O228" s="65">
        <f t="shared" si="14"/>
        <v>0</v>
      </c>
      <c r="P228" s="73">
        <f t="shared" si="14"/>
        <v>100.03333333333333</v>
      </c>
    </row>
    <row r="229" spans="1:16" x14ac:dyDescent="0.35">
      <c r="A229" s="126" t="s">
        <v>58</v>
      </c>
      <c r="B229" s="127"/>
      <c r="C229" s="128"/>
      <c r="D229" s="37">
        <f>K228</f>
        <v>29.21808429118774</v>
      </c>
      <c r="E229" s="37">
        <f>L228</f>
        <v>48.468697318007656</v>
      </c>
      <c r="F229" s="37">
        <f>M228</f>
        <v>21.779961685823753</v>
      </c>
      <c r="G229" s="37">
        <f>N228</f>
        <v>0.5665900383141762</v>
      </c>
      <c r="H229" s="37">
        <f>O228</f>
        <v>0</v>
      </c>
      <c r="I229" s="95">
        <f>SUM(D229:H229)</f>
        <v>100.03333333333332</v>
      </c>
      <c r="J229" s="134" t="s">
        <v>36</v>
      </c>
      <c r="K229" s="64">
        <f>D228+D226+D224+D222+D220+D218+D216+D214+D212</f>
        <v>13.13</v>
      </c>
      <c r="L229" s="64">
        <f>E228+E226+E224+E222+E220+E218+E216+E214+E212</f>
        <v>17.470000000000002</v>
      </c>
      <c r="M229" s="64">
        <f>F228+F226+F224+F222+F220+F218+F216+F214+F212</f>
        <v>5.89</v>
      </c>
      <c r="N229" s="64">
        <f>G228+G226+G224+G222+G220+G218+G216+G214+G212</f>
        <v>7.7586206896551727E-2</v>
      </c>
      <c r="O229" s="64">
        <f>H228+H226+H224+H222+H220+H218+H216+H214+H212</f>
        <v>0</v>
      </c>
      <c r="P229" s="55">
        <f>SUM(K229:O229)</f>
        <v>36.567586206896557</v>
      </c>
    </row>
    <row r="230" spans="1:16" x14ac:dyDescent="0.35">
      <c r="A230" s="129"/>
      <c r="B230" s="130"/>
      <c r="C230" s="131"/>
      <c r="D230" s="70">
        <f>K230</f>
        <v>1.4588888888888889</v>
      </c>
      <c r="E230" s="70">
        <f>L230</f>
        <v>1.9411111111111115</v>
      </c>
      <c r="F230" s="70">
        <f>M230</f>
        <v>0.65444444444444438</v>
      </c>
      <c r="G230" s="70">
        <f>N230</f>
        <v>8.6206896551724137E-3</v>
      </c>
      <c r="H230" s="70">
        <f>O230</f>
        <v>0</v>
      </c>
      <c r="I230" s="96">
        <f>SUM(D230:H230)</f>
        <v>4.0630651340996176</v>
      </c>
      <c r="J230" s="135"/>
      <c r="K230" s="71">
        <f t="shared" ref="K230:P230" si="15">K229/9</f>
        <v>1.4588888888888889</v>
      </c>
      <c r="L230" s="71">
        <f t="shared" si="15"/>
        <v>1.9411111111111115</v>
      </c>
      <c r="M230" s="71">
        <f t="shared" si="15"/>
        <v>0.65444444444444438</v>
      </c>
      <c r="N230" s="71">
        <f t="shared" si="15"/>
        <v>8.6206896551724137E-3</v>
      </c>
      <c r="O230" s="71">
        <f t="shared" si="15"/>
        <v>0</v>
      </c>
      <c r="P230" s="75">
        <f t="shared" si="15"/>
        <v>4.0630651340996176</v>
      </c>
    </row>
    <row r="231" spans="1:16" x14ac:dyDescent="0.35">
      <c r="A231" s="27"/>
      <c r="B231" s="27"/>
      <c r="C231" s="27"/>
      <c r="D231" s="28"/>
      <c r="E231" s="27"/>
      <c r="F231" s="27"/>
      <c r="G231" s="27"/>
      <c r="H231" s="27"/>
      <c r="I231" s="27"/>
      <c r="J231" s="27"/>
    </row>
    <row r="232" spans="1:16" x14ac:dyDescent="0.35">
      <c r="A232" s="4"/>
      <c r="B232" s="1" t="s">
        <v>60</v>
      </c>
      <c r="C232" s="4"/>
      <c r="D232" s="4"/>
      <c r="E232" s="4"/>
      <c r="F232" s="4"/>
      <c r="G232" s="4"/>
      <c r="H232" s="4"/>
      <c r="I232" s="4"/>
      <c r="J232" s="4"/>
    </row>
    <row r="233" spans="1:16" x14ac:dyDescent="0.35">
      <c r="A233" s="4" t="s">
        <v>61</v>
      </c>
      <c r="B233" s="4"/>
      <c r="C233" s="4"/>
      <c r="D233" s="4"/>
      <c r="E233" s="4"/>
      <c r="F233" s="4"/>
      <c r="G233" s="4"/>
      <c r="H233" s="4"/>
      <c r="I233" s="4"/>
      <c r="J233" s="4"/>
    </row>
    <row r="234" spans="1:16" x14ac:dyDescent="0.35">
      <c r="A234" s="4"/>
      <c r="B234" s="1" t="s">
        <v>62</v>
      </c>
      <c r="C234" s="4"/>
      <c r="D234" s="4"/>
      <c r="E234" s="4"/>
      <c r="F234" s="4"/>
      <c r="G234" s="4"/>
      <c r="H234" s="4"/>
      <c r="I234" s="4"/>
      <c r="J234" s="4"/>
    </row>
    <row r="235" spans="1:16" x14ac:dyDescent="0.35">
      <c r="A235" s="4" t="s">
        <v>63</v>
      </c>
      <c r="B235" s="4"/>
      <c r="C235" s="4"/>
      <c r="D235" s="4"/>
      <c r="E235" s="4"/>
      <c r="F235" s="4"/>
      <c r="G235" s="4"/>
      <c r="H235" s="4"/>
      <c r="I235" s="4"/>
      <c r="J235" s="4"/>
    </row>
    <row r="236" spans="1:16" x14ac:dyDescent="0.35">
      <c r="A236" s="4" t="s">
        <v>147</v>
      </c>
      <c r="B236" s="4"/>
      <c r="C236" s="4"/>
      <c r="D236" s="4"/>
      <c r="E236" s="4"/>
      <c r="F236" s="4"/>
      <c r="G236" s="4"/>
      <c r="H236" s="4"/>
      <c r="I236" s="4"/>
      <c r="J236" s="4"/>
    </row>
    <row r="237" spans="1:16" x14ac:dyDescent="0.35">
      <c r="A237" s="4" t="s">
        <v>132</v>
      </c>
      <c r="B237" s="4"/>
      <c r="C237" s="4"/>
      <c r="D237" s="4"/>
      <c r="E237" s="4"/>
      <c r="F237" s="4"/>
      <c r="G237" s="4"/>
      <c r="H237" s="4"/>
      <c r="I237" s="4"/>
      <c r="J237" s="4"/>
    </row>
    <row r="238" spans="1:16" x14ac:dyDescent="0.35">
      <c r="A238" s="4" t="s">
        <v>133</v>
      </c>
      <c r="B238" s="4"/>
      <c r="C238" s="4"/>
      <c r="D238" s="4"/>
      <c r="E238" s="4"/>
      <c r="F238" s="4"/>
      <c r="G238" s="4"/>
      <c r="H238" s="4"/>
      <c r="I238" s="4"/>
      <c r="J238" s="4"/>
    </row>
    <row r="239" spans="1:16" x14ac:dyDescent="0.35">
      <c r="A239" s="136" t="s">
        <v>148</v>
      </c>
      <c r="B239" s="136"/>
      <c r="C239" s="136"/>
      <c r="D239" s="136"/>
      <c r="E239" s="136"/>
      <c r="F239" s="136"/>
      <c r="G239" s="136"/>
      <c r="H239" s="136"/>
      <c r="I239" s="136"/>
      <c r="J239" s="136"/>
    </row>
    <row r="240" spans="1:16" x14ac:dyDescent="0.35">
      <c r="A240" s="4"/>
      <c r="B240" s="4" t="s">
        <v>149</v>
      </c>
      <c r="C240" s="4"/>
      <c r="D240" s="4"/>
      <c r="E240" s="4"/>
      <c r="F240" s="4"/>
      <c r="G240" s="4"/>
      <c r="H240" s="4"/>
      <c r="I240" s="4"/>
      <c r="J240" s="4"/>
    </row>
    <row r="241" spans="1:10" x14ac:dyDescent="0.35">
      <c r="A241" s="4" t="s">
        <v>131</v>
      </c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35">
      <c r="A242" s="4"/>
      <c r="B242" s="4"/>
      <c r="C242" s="4"/>
      <c r="D242" s="4"/>
      <c r="E242" s="4"/>
      <c r="F242" s="4"/>
      <c r="G242" s="4" t="s">
        <v>59</v>
      </c>
      <c r="H242" s="4"/>
      <c r="I242" s="4"/>
      <c r="J242" s="4">
        <v>96</v>
      </c>
    </row>
    <row r="243" spans="1:10" x14ac:dyDescent="0.35">
      <c r="A243" s="47" t="s">
        <v>80</v>
      </c>
      <c r="B243" s="3"/>
    </row>
    <row r="244" spans="1:10" x14ac:dyDescent="0.35">
      <c r="A244" s="1"/>
      <c r="B244" s="1" t="s">
        <v>81</v>
      </c>
    </row>
    <row r="245" spans="1:10" x14ac:dyDescent="0.35">
      <c r="A245" s="1" t="s">
        <v>171</v>
      </c>
      <c r="B245" s="3"/>
    </row>
    <row r="246" spans="1:10" x14ac:dyDescent="0.35">
      <c r="A246" s="1" t="s">
        <v>107</v>
      </c>
      <c r="B246" s="3"/>
    </row>
    <row r="247" spans="1:10" x14ac:dyDescent="0.35">
      <c r="A247" s="1"/>
    </row>
    <row r="248" spans="1:10" x14ac:dyDescent="0.35">
      <c r="A248" s="118" t="s">
        <v>31</v>
      </c>
      <c r="B248" s="119"/>
      <c r="C248" s="120"/>
      <c r="D248" s="29" t="s">
        <v>4</v>
      </c>
      <c r="E248" s="29" t="s">
        <v>4</v>
      </c>
      <c r="F248" s="29" t="s">
        <v>4</v>
      </c>
      <c r="G248" s="29" t="s">
        <v>4</v>
      </c>
      <c r="H248" s="29" t="s">
        <v>4</v>
      </c>
      <c r="I248" s="137" t="s">
        <v>34</v>
      </c>
      <c r="J248" s="29" t="s">
        <v>32</v>
      </c>
    </row>
    <row r="249" spans="1:10" x14ac:dyDescent="0.35">
      <c r="A249" s="121"/>
      <c r="B249" s="122"/>
      <c r="C249" s="123"/>
      <c r="D249" s="30" t="s">
        <v>35</v>
      </c>
      <c r="E249" s="30" t="s">
        <v>36</v>
      </c>
      <c r="F249" s="30" t="s">
        <v>37</v>
      </c>
      <c r="G249" s="30" t="s">
        <v>38</v>
      </c>
      <c r="H249" s="30" t="s">
        <v>39</v>
      </c>
      <c r="I249" s="138"/>
      <c r="J249" s="31" t="s">
        <v>33</v>
      </c>
    </row>
    <row r="250" spans="1:10" x14ac:dyDescent="0.35">
      <c r="A250" s="38" t="s">
        <v>40</v>
      </c>
      <c r="B250" s="39"/>
      <c r="C250" s="40"/>
      <c r="D250" s="32">
        <v>28.28</v>
      </c>
      <c r="E250" s="32">
        <v>50.34</v>
      </c>
      <c r="F250" s="32">
        <v>21.38</v>
      </c>
      <c r="G250" s="32">
        <v>0</v>
      </c>
      <c r="H250" s="32">
        <v>0</v>
      </c>
      <c r="I250" s="88">
        <f t="shared" ref="I250:I267" si="16">H250+G250+F250+E250+D250</f>
        <v>100</v>
      </c>
      <c r="J250" s="134" t="s">
        <v>36</v>
      </c>
    </row>
    <row r="251" spans="1:10" x14ac:dyDescent="0.35">
      <c r="A251" s="41" t="s">
        <v>41</v>
      </c>
      <c r="B251" s="42"/>
      <c r="C251" s="43"/>
      <c r="D251" s="77">
        <v>1.41</v>
      </c>
      <c r="E251" s="77">
        <v>2.0099999999999998</v>
      </c>
      <c r="F251" s="77">
        <v>0.64</v>
      </c>
      <c r="G251" s="77">
        <v>0</v>
      </c>
      <c r="H251" s="77">
        <v>0</v>
      </c>
      <c r="I251" s="104">
        <f t="shared" si="16"/>
        <v>4.0599999999999996</v>
      </c>
      <c r="J251" s="135"/>
    </row>
    <row r="252" spans="1:10" x14ac:dyDescent="0.35">
      <c r="A252" s="44" t="s">
        <v>42</v>
      </c>
      <c r="B252" s="45"/>
      <c r="C252" s="46"/>
      <c r="D252" s="35">
        <v>28.97</v>
      </c>
      <c r="E252" s="35">
        <v>49.66</v>
      </c>
      <c r="F252" s="35">
        <v>21.38</v>
      </c>
      <c r="G252" s="35">
        <v>0</v>
      </c>
      <c r="H252" s="35">
        <v>0</v>
      </c>
      <c r="I252" s="90">
        <f t="shared" si="16"/>
        <v>100.00999999999999</v>
      </c>
      <c r="J252" s="132" t="s">
        <v>36</v>
      </c>
    </row>
    <row r="253" spans="1:10" x14ac:dyDescent="0.35">
      <c r="A253" s="41" t="s">
        <v>43</v>
      </c>
      <c r="B253" s="42"/>
      <c r="C253" s="43"/>
      <c r="D253" s="77">
        <v>1.45</v>
      </c>
      <c r="E253" s="77">
        <v>1.99</v>
      </c>
      <c r="F253" s="77">
        <v>0.64</v>
      </c>
      <c r="G253" s="77">
        <v>0</v>
      </c>
      <c r="H253" s="77">
        <v>0</v>
      </c>
      <c r="I253" s="99">
        <f t="shared" si="16"/>
        <v>4.08</v>
      </c>
      <c r="J253" s="133"/>
    </row>
    <row r="254" spans="1:10" x14ac:dyDescent="0.35">
      <c r="A254" s="44" t="s">
        <v>44</v>
      </c>
      <c r="B254" s="45"/>
      <c r="C254" s="46"/>
      <c r="D254" s="35">
        <v>29.66</v>
      </c>
      <c r="E254" s="35">
        <v>47.59</v>
      </c>
      <c r="F254" s="35">
        <v>22.76</v>
      </c>
      <c r="G254" s="35">
        <v>0</v>
      </c>
      <c r="H254" s="35">
        <v>0</v>
      </c>
      <c r="I254" s="90">
        <f t="shared" si="16"/>
        <v>100.01</v>
      </c>
      <c r="J254" s="132" t="s">
        <v>36</v>
      </c>
    </row>
    <row r="255" spans="1:10" x14ac:dyDescent="0.35">
      <c r="A255" s="41" t="s">
        <v>45</v>
      </c>
      <c r="B255" s="42"/>
      <c r="C255" s="43"/>
      <c r="D255" s="77">
        <v>1.48</v>
      </c>
      <c r="E255" s="77">
        <v>1.9</v>
      </c>
      <c r="F255" s="77">
        <v>0.68</v>
      </c>
      <c r="G255" s="77">
        <v>0</v>
      </c>
      <c r="H255" s="77">
        <v>0</v>
      </c>
      <c r="I255" s="101">
        <f t="shared" si="16"/>
        <v>4.0600000000000005</v>
      </c>
      <c r="J255" s="133"/>
    </row>
    <row r="256" spans="1:10" x14ac:dyDescent="0.35">
      <c r="A256" s="44" t="s">
        <v>46</v>
      </c>
      <c r="B256" s="45"/>
      <c r="C256" s="46"/>
      <c r="D256" s="35">
        <v>27.59</v>
      </c>
      <c r="E256" s="35">
        <v>48.97</v>
      </c>
      <c r="F256" s="35">
        <v>22.76</v>
      </c>
      <c r="G256" s="35">
        <v>0.69</v>
      </c>
      <c r="H256" s="35">
        <v>0</v>
      </c>
      <c r="I256" s="90">
        <f t="shared" si="16"/>
        <v>100.01</v>
      </c>
      <c r="J256" s="132" t="s">
        <v>36</v>
      </c>
    </row>
    <row r="257" spans="1:16" x14ac:dyDescent="0.35">
      <c r="A257" s="41" t="s">
        <v>47</v>
      </c>
      <c r="B257" s="42"/>
      <c r="C257" s="43"/>
      <c r="D257" s="77">
        <v>1.38</v>
      </c>
      <c r="E257" s="77">
        <v>1.96</v>
      </c>
      <c r="F257" s="77">
        <v>0.68</v>
      </c>
      <c r="G257" s="77">
        <v>0.01</v>
      </c>
      <c r="H257" s="77">
        <v>0</v>
      </c>
      <c r="I257" s="91">
        <f t="shared" si="16"/>
        <v>4.0299999999999994</v>
      </c>
      <c r="J257" s="133"/>
    </row>
    <row r="258" spans="1:16" x14ac:dyDescent="0.35">
      <c r="A258" s="44" t="s">
        <v>48</v>
      </c>
      <c r="B258" s="45"/>
      <c r="C258" s="46"/>
      <c r="D258" s="35">
        <v>31.72</v>
      </c>
      <c r="E258" s="35">
        <v>45.52</v>
      </c>
      <c r="F258" s="35">
        <v>22.07</v>
      </c>
      <c r="G258" s="35">
        <f>1*100/145</f>
        <v>0.68965517241379315</v>
      </c>
      <c r="H258" s="35">
        <v>0</v>
      </c>
      <c r="I258" s="90">
        <f t="shared" si="16"/>
        <v>99.999655172413796</v>
      </c>
      <c r="J258" s="132" t="s">
        <v>36</v>
      </c>
    </row>
    <row r="259" spans="1:16" x14ac:dyDescent="0.35">
      <c r="A259" s="41" t="s">
        <v>49</v>
      </c>
      <c r="B259" s="42"/>
      <c r="C259" s="43"/>
      <c r="D259" s="77">
        <v>1.59</v>
      </c>
      <c r="E259" s="77">
        <v>1.82</v>
      </c>
      <c r="F259" s="77">
        <v>0.66</v>
      </c>
      <c r="G259" s="77">
        <v>0.01</v>
      </c>
      <c r="H259" s="77">
        <v>0</v>
      </c>
      <c r="I259" s="97">
        <f t="shared" si="16"/>
        <v>4.08</v>
      </c>
      <c r="J259" s="133"/>
    </row>
    <row r="260" spans="1:16" x14ac:dyDescent="0.35">
      <c r="A260" s="44" t="s">
        <v>50</v>
      </c>
      <c r="B260" s="45"/>
      <c r="C260" s="46"/>
      <c r="D260" s="35">
        <v>27.59</v>
      </c>
      <c r="E260" s="35">
        <v>50.34</v>
      </c>
      <c r="F260" s="35">
        <v>21.38</v>
      </c>
      <c r="G260" s="35">
        <v>0.69</v>
      </c>
      <c r="H260" s="35">
        <v>0</v>
      </c>
      <c r="I260" s="90">
        <f t="shared" si="16"/>
        <v>100</v>
      </c>
      <c r="J260" s="134" t="s">
        <v>36</v>
      </c>
    </row>
    <row r="261" spans="1:16" x14ac:dyDescent="0.35">
      <c r="A261" s="41" t="s">
        <v>51</v>
      </c>
      <c r="B261" s="42"/>
      <c r="C261" s="43"/>
      <c r="D261" s="77">
        <v>1.38</v>
      </c>
      <c r="E261" s="77">
        <v>2.0099999999999998</v>
      </c>
      <c r="F261" s="77">
        <v>0.64</v>
      </c>
      <c r="G261" s="77">
        <v>0.01</v>
      </c>
      <c r="H261" s="77">
        <v>0</v>
      </c>
      <c r="I261" s="93">
        <f t="shared" si="16"/>
        <v>4.0399999999999991</v>
      </c>
      <c r="J261" s="135"/>
    </row>
    <row r="262" spans="1:16" x14ac:dyDescent="0.35">
      <c r="A262" s="44" t="s">
        <v>52</v>
      </c>
      <c r="B262" s="45"/>
      <c r="C262" s="46"/>
      <c r="D262" s="35">
        <v>25.52</v>
      </c>
      <c r="E262" s="35">
        <v>51.03</v>
      </c>
      <c r="F262" s="35">
        <v>22.07</v>
      </c>
      <c r="G262" s="35">
        <v>1.38</v>
      </c>
      <c r="H262" s="35">
        <v>0</v>
      </c>
      <c r="I262" s="90">
        <f t="shared" si="16"/>
        <v>100</v>
      </c>
      <c r="J262" s="132" t="s">
        <v>36</v>
      </c>
    </row>
    <row r="263" spans="1:16" x14ac:dyDescent="0.35">
      <c r="A263" s="41" t="s">
        <v>53</v>
      </c>
      <c r="B263" s="42"/>
      <c r="C263" s="43"/>
      <c r="D263" s="77">
        <v>1.28</v>
      </c>
      <c r="E263" s="77">
        <v>2.04</v>
      </c>
      <c r="F263" s="77">
        <v>0.66</v>
      </c>
      <c r="G263" s="77">
        <v>0.03</v>
      </c>
      <c r="H263" s="77">
        <v>0</v>
      </c>
      <c r="I263" s="98">
        <f t="shared" si="16"/>
        <v>4.01</v>
      </c>
      <c r="J263" s="133"/>
    </row>
    <row r="264" spans="1:16" x14ac:dyDescent="0.35">
      <c r="A264" s="44" t="s">
        <v>54</v>
      </c>
      <c r="B264" s="45"/>
      <c r="C264" s="46"/>
      <c r="D264" s="35">
        <v>26.21</v>
      </c>
      <c r="E264" s="35">
        <v>51.03</v>
      </c>
      <c r="F264" s="35">
        <v>21.38</v>
      </c>
      <c r="G264" s="35">
        <v>1.38</v>
      </c>
      <c r="H264" s="35">
        <v>0</v>
      </c>
      <c r="I264" s="90">
        <f t="shared" si="16"/>
        <v>100</v>
      </c>
      <c r="J264" s="132" t="s">
        <v>36</v>
      </c>
    </row>
    <row r="265" spans="1:16" x14ac:dyDescent="0.35">
      <c r="A265" s="41" t="s">
        <v>55</v>
      </c>
      <c r="B265" s="42"/>
      <c r="C265" s="43"/>
      <c r="D265" s="77">
        <v>1.31</v>
      </c>
      <c r="E265" s="77">
        <v>2.04</v>
      </c>
      <c r="F265" s="77">
        <v>0.64</v>
      </c>
      <c r="G265" s="77">
        <v>0.03</v>
      </c>
      <c r="H265" s="77">
        <v>0</v>
      </c>
      <c r="I265" s="89">
        <f t="shared" si="16"/>
        <v>4.0199999999999996</v>
      </c>
      <c r="J265" s="133"/>
    </row>
    <row r="266" spans="1:16" x14ac:dyDescent="0.35">
      <c r="A266" s="44" t="s">
        <v>56</v>
      </c>
      <c r="B266" s="45"/>
      <c r="C266" s="46"/>
      <c r="D266" s="35">
        <v>25.52</v>
      </c>
      <c r="E266" s="35">
        <v>52.41</v>
      </c>
      <c r="F266" s="35">
        <v>20.69</v>
      </c>
      <c r="G266" s="35">
        <v>1.38</v>
      </c>
      <c r="H266" s="35">
        <v>0</v>
      </c>
      <c r="I266" s="90">
        <f t="shared" si="16"/>
        <v>99.999999999999986</v>
      </c>
      <c r="J266" s="134" t="s">
        <v>36</v>
      </c>
      <c r="K266" s="69">
        <f>D266+D264+D262+D260+D258+D256+D254+D252+D250</f>
        <v>251.06</v>
      </c>
      <c r="L266" s="69">
        <f>E266+E264+E262+E260+E258+E256+E254+E252+E250</f>
        <v>446.89</v>
      </c>
      <c r="M266" s="69">
        <f>F266+F264+F262+F260+F258+F256+F254+F252+F250</f>
        <v>195.86999999999998</v>
      </c>
      <c r="N266" s="69">
        <f>G266+G264+G262+G260+G258+G256+G254+G252+G250</f>
        <v>6.2096551724137932</v>
      </c>
      <c r="O266" s="69">
        <v>0</v>
      </c>
      <c r="P266" s="55">
        <f>SUM(K266:O266)</f>
        <v>900.02965517241387</v>
      </c>
    </row>
    <row r="267" spans="1:16" x14ac:dyDescent="0.35">
      <c r="A267" s="41" t="s">
        <v>57</v>
      </c>
      <c r="B267" s="42"/>
      <c r="C267" s="43"/>
      <c r="D267" s="77">
        <v>1.28</v>
      </c>
      <c r="E267" s="77">
        <v>2.1</v>
      </c>
      <c r="F267" s="77">
        <v>0.62</v>
      </c>
      <c r="G267" s="77">
        <v>0.01</v>
      </c>
      <c r="H267" s="77">
        <v>0</v>
      </c>
      <c r="I267" s="98">
        <f t="shared" si="16"/>
        <v>4.01</v>
      </c>
      <c r="J267" s="135"/>
      <c r="K267" s="65">
        <f t="shared" ref="K267:P267" si="17">K266/9</f>
        <v>27.895555555555557</v>
      </c>
      <c r="L267" s="65">
        <f t="shared" si="17"/>
        <v>49.654444444444444</v>
      </c>
      <c r="M267" s="65">
        <f t="shared" si="17"/>
        <v>21.763333333333332</v>
      </c>
      <c r="N267" s="65">
        <f t="shared" si="17"/>
        <v>0.68996168582375483</v>
      </c>
      <c r="O267" s="65">
        <f t="shared" si="17"/>
        <v>0</v>
      </c>
      <c r="P267" s="73">
        <f t="shared" si="17"/>
        <v>100.00329501915709</v>
      </c>
    </row>
    <row r="268" spans="1:16" x14ac:dyDescent="0.35">
      <c r="A268" s="126" t="s">
        <v>58</v>
      </c>
      <c r="B268" s="127"/>
      <c r="C268" s="128"/>
      <c r="D268" s="37">
        <f>K267</f>
        <v>27.895555555555557</v>
      </c>
      <c r="E268" s="37">
        <f>L267</f>
        <v>49.654444444444444</v>
      </c>
      <c r="F268" s="37">
        <f>M267</f>
        <v>21.763333333333332</v>
      </c>
      <c r="G268" s="37">
        <f>N267</f>
        <v>0.68996168582375483</v>
      </c>
      <c r="H268" s="37">
        <f>O267</f>
        <v>0</v>
      </c>
      <c r="I268" s="95">
        <f t="shared" ref="I268:I269" si="18">SUM(D268:H268)</f>
        <v>100.00329501915709</v>
      </c>
      <c r="J268" s="134" t="s">
        <v>36</v>
      </c>
      <c r="K268" s="64">
        <f>D267+D265+D263+D261+D259+D257+D255+D253+D251</f>
        <v>12.559999999999999</v>
      </c>
      <c r="L268" s="64">
        <f>E267+E265+E263+E261+E259+E257+E255+E253+E251</f>
        <v>17.870000000000005</v>
      </c>
      <c r="M268" s="64">
        <f>F267+F265+F263+F261+F259+F257+F255+F253+F251</f>
        <v>5.8599999999999994</v>
      </c>
      <c r="N268" s="64">
        <f>G267+G265+G263+G261+G259+G257+G255+G253+G251</f>
        <v>9.9999999999999992E-2</v>
      </c>
      <c r="O268" s="64">
        <f>H267+H265+H263+H261+H259+H257+H255+H253+H251</f>
        <v>0</v>
      </c>
      <c r="P268" s="55">
        <f>SUM(K268:O268)</f>
        <v>36.390000000000008</v>
      </c>
    </row>
    <row r="269" spans="1:16" x14ac:dyDescent="0.35">
      <c r="A269" s="129"/>
      <c r="B269" s="130"/>
      <c r="C269" s="131"/>
      <c r="D269" s="70">
        <f>K269</f>
        <v>1.3955555555555554</v>
      </c>
      <c r="E269" s="70">
        <f>L269</f>
        <v>1.985555555555556</v>
      </c>
      <c r="F269" s="70">
        <f>M269</f>
        <v>0.65111111111111108</v>
      </c>
      <c r="G269" s="70">
        <f>N269</f>
        <v>1.111111111111111E-2</v>
      </c>
      <c r="H269" s="70">
        <f>O269</f>
        <v>0</v>
      </c>
      <c r="I269" s="96">
        <f t="shared" si="18"/>
        <v>4.043333333333333</v>
      </c>
      <c r="J269" s="135"/>
      <c r="K269" s="71">
        <f t="shared" ref="K269:P269" si="19">K268/9</f>
        <v>1.3955555555555554</v>
      </c>
      <c r="L269" s="71">
        <f t="shared" si="19"/>
        <v>1.985555555555556</v>
      </c>
      <c r="M269" s="71">
        <f t="shared" si="19"/>
        <v>0.65111111111111108</v>
      </c>
      <c r="N269" s="71">
        <f t="shared" si="19"/>
        <v>1.111111111111111E-2</v>
      </c>
      <c r="O269" s="71">
        <f t="shared" si="19"/>
        <v>0</v>
      </c>
      <c r="P269" s="75">
        <f t="shared" si="19"/>
        <v>4.0433333333333339</v>
      </c>
    </row>
    <row r="270" spans="1:16" x14ac:dyDescent="0.35">
      <c r="A270" s="27"/>
      <c r="B270" s="27"/>
      <c r="C270" s="27"/>
      <c r="D270" s="28"/>
      <c r="E270" s="27"/>
      <c r="F270" s="27"/>
      <c r="G270" s="27"/>
      <c r="H270" s="27"/>
      <c r="I270" s="27"/>
      <c r="J270" s="27"/>
    </row>
    <row r="271" spans="1:16" x14ac:dyDescent="0.35">
      <c r="A271" s="4"/>
      <c r="B271" s="1" t="s">
        <v>60</v>
      </c>
      <c r="C271" s="4"/>
      <c r="D271" s="4"/>
      <c r="E271" s="4"/>
      <c r="F271" s="4"/>
      <c r="G271" s="4"/>
      <c r="H271" s="4"/>
      <c r="I271" s="4"/>
      <c r="J271" s="4"/>
    </row>
    <row r="272" spans="1:16" x14ac:dyDescent="0.35">
      <c r="A272" s="4" t="s">
        <v>61</v>
      </c>
      <c r="B272" s="4"/>
      <c r="C272" s="4"/>
      <c r="D272" s="4"/>
      <c r="E272" s="4"/>
      <c r="F272" s="4"/>
      <c r="G272" s="4"/>
      <c r="H272" s="4"/>
      <c r="I272" s="4"/>
      <c r="J272" s="4"/>
    </row>
    <row r="273" spans="1:18" x14ac:dyDescent="0.35">
      <c r="A273" s="4"/>
      <c r="B273" s="1" t="s">
        <v>62</v>
      </c>
      <c r="C273" s="4"/>
      <c r="D273" s="4"/>
      <c r="E273" s="4"/>
      <c r="F273" s="4"/>
      <c r="G273" s="4"/>
      <c r="H273" s="4"/>
      <c r="I273" s="4"/>
      <c r="J273" s="4"/>
    </row>
    <row r="274" spans="1:18" x14ac:dyDescent="0.35">
      <c r="A274" s="4" t="s">
        <v>63</v>
      </c>
      <c r="B274" s="4"/>
      <c r="C274" s="4"/>
      <c r="D274" s="4"/>
      <c r="E274" s="4"/>
      <c r="F274" s="4"/>
      <c r="G274" s="4"/>
      <c r="H274" s="4"/>
      <c r="I274" s="4"/>
      <c r="J274" s="4"/>
    </row>
    <row r="275" spans="1:18" x14ac:dyDescent="0.35">
      <c r="A275" s="4" t="s">
        <v>134</v>
      </c>
      <c r="B275" s="4"/>
      <c r="C275" s="4"/>
      <c r="D275" s="4"/>
      <c r="E275" s="4"/>
      <c r="F275" s="4"/>
      <c r="G275" s="4"/>
      <c r="H275" s="4"/>
      <c r="I275" s="4"/>
      <c r="J275" s="4"/>
    </row>
    <row r="276" spans="1:18" x14ac:dyDescent="0.35">
      <c r="A276" s="4" t="s">
        <v>135</v>
      </c>
      <c r="B276" s="4"/>
      <c r="C276" s="4"/>
      <c r="D276" s="4"/>
      <c r="E276" s="4"/>
      <c r="F276" s="4"/>
      <c r="G276" s="4"/>
      <c r="H276" s="4"/>
      <c r="I276" s="4"/>
      <c r="J276" s="4"/>
    </row>
    <row r="277" spans="1:18" x14ac:dyDescent="0.35">
      <c r="A277" s="4" t="s">
        <v>136</v>
      </c>
      <c r="B277" s="4"/>
      <c r="C277" s="4"/>
      <c r="D277" s="4"/>
      <c r="E277" s="4"/>
      <c r="F277" s="4"/>
      <c r="G277" s="4"/>
      <c r="H277" s="4"/>
      <c r="I277" s="4"/>
      <c r="J277" s="4"/>
    </row>
    <row r="278" spans="1:18" x14ac:dyDescent="0.35">
      <c r="A278" s="4" t="s">
        <v>137</v>
      </c>
      <c r="B278" s="4"/>
      <c r="C278" s="4"/>
      <c r="D278" s="4"/>
      <c r="E278" s="4"/>
      <c r="F278" s="4"/>
      <c r="G278" s="4"/>
      <c r="H278" s="4"/>
      <c r="I278" s="4"/>
      <c r="J278" s="4"/>
    </row>
    <row r="279" spans="1:18" x14ac:dyDescent="0.35">
      <c r="A279" s="4" t="s">
        <v>126</v>
      </c>
    </row>
    <row r="280" spans="1:18" x14ac:dyDescent="0.35">
      <c r="A280" s="4" t="s">
        <v>151</v>
      </c>
      <c r="B280" s="4" t="s">
        <v>150</v>
      </c>
      <c r="C280" s="4"/>
      <c r="D280" s="4"/>
      <c r="E280" s="4"/>
      <c r="F280" s="4"/>
      <c r="G280" s="4"/>
      <c r="H280" s="4"/>
      <c r="I280" s="4"/>
      <c r="J280" s="4"/>
    </row>
    <row r="281" spans="1:18" x14ac:dyDescent="0.35">
      <c r="A281" s="4" t="s">
        <v>172</v>
      </c>
      <c r="B281" s="4"/>
      <c r="C281" s="4"/>
      <c r="D281" s="4"/>
      <c r="E281" s="4"/>
      <c r="F281" s="4"/>
      <c r="G281" s="4"/>
      <c r="H281" s="4"/>
      <c r="I281" s="4"/>
      <c r="J281" s="4"/>
      <c r="R281" t="s">
        <v>151</v>
      </c>
    </row>
    <row r="282" spans="1:18" x14ac:dyDescent="0.35">
      <c r="A282" s="4"/>
      <c r="B282" s="4"/>
      <c r="C282" s="4"/>
      <c r="D282" s="4"/>
      <c r="E282" s="4"/>
      <c r="F282" s="4"/>
      <c r="G282" s="4" t="s">
        <v>59</v>
      </c>
      <c r="H282" s="4"/>
      <c r="I282" s="4"/>
      <c r="J282" s="4"/>
    </row>
  </sheetData>
  <mergeCells count="92">
    <mergeCell ref="A268:C269"/>
    <mergeCell ref="J268:J269"/>
    <mergeCell ref="A248:C249"/>
    <mergeCell ref="I248:I249"/>
    <mergeCell ref="J250:J251"/>
    <mergeCell ref="J252:J253"/>
    <mergeCell ref="J254:J255"/>
    <mergeCell ref="J256:J257"/>
    <mergeCell ref="J258:J259"/>
    <mergeCell ref="J260:J261"/>
    <mergeCell ref="J262:J263"/>
    <mergeCell ref="J264:J265"/>
    <mergeCell ref="J266:J267"/>
    <mergeCell ref="A229:C230"/>
    <mergeCell ref="J229:J230"/>
    <mergeCell ref="A209:C210"/>
    <mergeCell ref="I209:I210"/>
    <mergeCell ref="J211:J212"/>
    <mergeCell ref="J213:J214"/>
    <mergeCell ref="J215:J216"/>
    <mergeCell ref="J217:J218"/>
    <mergeCell ref="J219:J220"/>
    <mergeCell ref="J221:J222"/>
    <mergeCell ref="J223:J224"/>
    <mergeCell ref="J225:J226"/>
    <mergeCell ref="J227:J228"/>
    <mergeCell ref="A187:C188"/>
    <mergeCell ref="J187:J188"/>
    <mergeCell ref="A167:C168"/>
    <mergeCell ref="I167:I168"/>
    <mergeCell ref="J169:J170"/>
    <mergeCell ref="J171:J172"/>
    <mergeCell ref="J173:J174"/>
    <mergeCell ref="J175:J176"/>
    <mergeCell ref="J177:J178"/>
    <mergeCell ref="J179:J180"/>
    <mergeCell ref="J181:J182"/>
    <mergeCell ref="J183:J184"/>
    <mergeCell ref="J185:J186"/>
    <mergeCell ref="A147:C148"/>
    <mergeCell ref="J147:J148"/>
    <mergeCell ref="A127:C128"/>
    <mergeCell ref="I127:I128"/>
    <mergeCell ref="J129:J130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65:J66"/>
    <mergeCell ref="A107:C108"/>
    <mergeCell ref="J107:J108"/>
    <mergeCell ref="A87:C88"/>
    <mergeCell ref="I87:I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55:J56"/>
    <mergeCell ref="J57:J58"/>
    <mergeCell ref="J59:J60"/>
    <mergeCell ref="J61:J62"/>
    <mergeCell ref="J63:J64"/>
    <mergeCell ref="A47:C48"/>
    <mergeCell ref="I47:I48"/>
    <mergeCell ref="J49:J50"/>
    <mergeCell ref="J51:J52"/>
    <mergeCell ref="J53:J54"/>
    <mergeCell ref="A239:J239"/>
    <mergeCell ref="A29:C30"/>
    <mergeCell ref="J29:J30"/>
    <mergeCell ref="A9:C10"/>
    <mergeCell ref="I9:I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A67:C68"/>
    <mergeCell ref="J67:J68"/>
  </mergeCells>
  <pageMargins left="0.78740157480314965" right="0.31496062992125984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F12" sqref="F12:F13"/>
    </sheetView>
  </sheetViews>
  <sheetFormatPr defaultRowHeight="21" x14ac:dyDescent="0.35"/>
  <cols>
    <col min="1" max="3" width="13.125" customWidth="1"/>
    <col min="4" max="12" width="10.625" customWidth="1"/>
    <col min="13" max="13" width="10.25" bestFit="1" customWidth="1"/>
  </cols>
  <sheetData>
    <row r="1" spans="1:13" x14ac:dyDescent="0.35">
      <c r="A1" s="151" t="s">
        <v>95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3" x14ac:dyDescent="0.3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3" x14ac:dyDescent="0.3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3" x14ac:dyDescent="0.35">
      <c r="A4" s="152" t="s">
        <v>31</v>
      </c>
      <c r="B4" s="153"/>
      <c r="C4" s="154"/>
      <c r="D4" s="109" t="s">
        <v>82</v>
      </c>
      <c r="E4" s="109" t="s">
        <v>82</v>
      </c>
      <c r="F4" s="109" t="s">
        <v>82</v>
      </c>
      <c r="G4" s="109" t="s">
        <v>82</v>
      </c>
      <c r="H4" s="109" t="s">
        <v>82</v>
      </c>
      <c r="I4" s="109" t="s">
        <v>82</v>
      </c>
      <c r="J4" s="109" t="s">
        <v>82</v>
      </c>
      <c r="K4" s="158" t="s">
        <v>34</v>
      </c>
      <c r="L4" s="109" t="s">
        <v>32</v>
      </c>
    </row>
    <row r="5" spans="1:13" x14ac:dyDescent="0.35">
      <c r="A5" s="155"/>
      <c r="B5" s="156"/>
      <c r="C5" s="157"/>
      <c r="D5" s="110">
        <v>1</v>
      </c>
      <c r="E5" s="110">
        <v>2</v>
      </c>
      <c r="F5" s="110">
        <v>3</v>
      </c>
      <c r="G5" s="110">
        <v>4</v>
      </c>
      <c r="H5" s="110">
        <v>5</v>
      </c>
      <c r="I5" s="110">
        <v>6</v>
      </c>
      <c r="J5" s="110">
        <v>7</v>
      </c>
      <c r="K5" s="159"/>
      <c r="L5" s="110" t="s">
        <v>33</v>
      </c>
    </row>
    <row r="6" spans="1:13" x14ac:dyDescent="0.35">
      <c r="A6" s="38" t="s">
        <v>83</v>
      </c>
      <c r="B6" s="49"/>
      <c r="C6" s="50"/>
      <c r="D6" s="147">
        <v>4.1500000000000004</v>
      </c>
      <c r="E6" s="147">
        <v>4.12</v>
      </c>
      <c r="F6" s="147">
        <v>4.05</v>
      </c>
      <c r="G6" s="147">
        <v>4.1900000000000004</v>
      </c>
      <c r="H6" s="147">
        <v>4.07</v>
      </c>
      <c r="I6" s="147">
        <v>4.1500000000000004</v>
      </c>
      <c r="J6" s="147">
        <v>4.0599999999999996</v>
      </c>
      <c r="K6" s="160">
        <f>SUM(D6:J7)/7</f>
        <v>4.112857142857143</v>
      </c>
      <c r="L6" s="147" t="s">
        <v>36</v>
      </c>
      <c r="M6" s="55"/>
    </row>
    <row r="7" spans="1:13" x14ac:dyDescent="0.35">
      <c r="A7" s="51" t="s">
        <v>84</v>
      </c>
      <c r="B7" s="52"/>
      <c r="C7" s="53"/>
      <c r="D7" s="148"/>
      <c r="E7" s="148"/>
      <c r="F7" s="148"/>
      <c r="G7" s="148"/>
      <c r="H7" s="148"/>
      <c r="I7" s="148"/>
      <c r="J7" s="148"/>
      <c r="K7" s="161"/>
      <c r="L7" s="148"/>
      <c r="M7" s="55"/>
    </row>
    <row r="8" spans="1:13" x14ac:dyDescent="0.35">
      <c r="A8" s="44" t="s">
        <v>85</v>
      </c>
      <c r="B8" s="4"/>
      <c r="C8" s="54"/>
      <c r="D8" s="147">
        <v>4.13</v>
      </c>
      <c r="E8" s="147">
        <v>4.0999999999999996</v>
      </c>
      <c r="F8" s="147">
        <v>4.1100000000000003</v>
      </c>
      <c r="G8" s="147">
        <v>4.13</v>
      </c>
      <c r="H8" s="147">
        <v>4.07</v>
      </c>
      <c r="I8" s="147">
        <v>4.1100000000000003</v>
      </c>
      <c r="J8" s="147">
        <v>4.08</v>
      </c>
      <c r="K8" s="149">
        <f>SUM(D8:J9)/7</f>
        <v>4.1042857142857141</v>
      </c>
      <c r="L8" s="147" t="s">
        <v>36</v>
      </c>
    </row>
    <row r="9" spans="1:13" x14ac:dyDescent="0.35">
      <c r="A9" s="51" t="s">
        <v>84</v>
      </c>
      <c r="B9" s="52"/>
      <c r="C9" s="53"/>
      <c r="D9" s="148"/>
      <c r="E9" s="148"/>
      <c r="F9" s="148"/>
      <c r="G9" s="148"/>
      <c r="H9" s="148"/>
      <c r="I9" s="148"/>
      <c r="J9" s="148"/>
      <c r="K9" s="150"/>
      <c r="L9" s="148"/>
    </row>
    <row r="10" spans="1:13" x14ac:dyDescent="0.35">
      <c r="A10" s="44" t="s">
        <v>86</v>
      </c>
      <c r="B10" s="4"/>
      <c r="C10" s="54"/>
      <c r="D10" s="147">
        <v>4.12</v>
      </c>
      <c r="E10" s="147">
        <v>4.08</v>
      </c>
      <c r="F10" s="147">
        <v>4.0199999999999996</v>
      </c>
      <c r="G10" s="147">
        <v>4.12</v>
      </c>
      <c r="H10" s="147">
        <v>4.08</v>
      </c>
      <c r="I10" s="147">
        <v>4.08</v>
      </c>
      <c r="J10" s="149">
        <v>4.0599999999999996</v>
      </c>
      <c r="K10" s="149">
        <f>SUM(D10:J11)/7</f>
        <v>4.08</v>
      </c>
      <c r="L10" s="147" t="s">
        <v>36</v>
      </c>
    </row>
    <row r="11" spans="1:13" x14ac:dyDescent="0.35">
      <c r="A11" s="51" t="s">
        <v>49</v>
      </c>
      <c r="B11" s="52"/>
      <c r="C11" s="53"/>
      <c r="D11" s="148"/>
      <c r="E11" s="148"/>
      <c r="F11" s="148"/>
      <c r="G11" s="148"/>
      <c r="H11" s="148"/>
      <c r="I11" s="148"/>
      <c r="J11" s="150"/>
      <c r="K11" s="150"/>
      <c r="L11" s="148"/>
    </row>
    <row r="12" spans="1:13" x14ac:dyDescent="0.35">
      <c r="A12" s="44" t="s">
        <v>87</v>
      </c>
      <c r="B12" s="4"/>
      <c r="C12" s="54"/>
      <c r="D12" s="147">
        <v>4.12</v>
      </c>
      <c r="E12" s="147">
        <v>4.07</v>
      </c>
      <c r="F12" s="147">
        <v>4.03</v>
      </c>
      <c r="G12" s="147">
        <v>4.04</v>
      </c>
      <c r="H12" s="147">
        <v>4.03</v>
      </c>
      <c r="I12" s="147">
        <v>4.03</v>
      </c>
      <c r="J12" s="147">
        <v>4.03</v>
      </c>
      <c r="K12" s="149">
        <f>SUM(D12:J13)/7</f>
        <v>4.0500000000000007</v>
      </c>
      <c r="L12" s="147" t="s">
        <v>36</v>
      </c>
    </row>
    <row r="13" spans="1:13" x14ac:dyDescent="0.35">
      <c r="A13" s="51" t="s">
        <v>84</v>
      </c>
      <c r="B13" s="52"/>
      <c r="C13" s="53"/>
      <c r="D13" s="148"/>
      <c r="E13" s="148"/>
      <c r="F13" s="148"/>
      <c r="G13" s="148"/>
      <c r="H13" s="148"/>
      <c r="I13" s="148"/>
      <c r="J13" s="148"/>
      <c r="K13" s="150"/>
      <c r="L13" s="148"/>
    </row>
    <row r="14" spans="1:13" x14ac:dyDescent="0.35">
      <c r="A14" s="44" t="s">
        <v>88</v>
      </c>
      <c r="B14" s="4"/>
      <c r="C14" s="54"/>
      <c r="D14" s="147">
        <v>4.17</v>
      </c>
      <c r="E14" s="147">
        <v>4.1399999999999997</v>
      </c>
      <c r="F14" s="147">
        <v>4.13</v>
      </c>
      <c r="G14" s="147">
        <v>4.1900000000000004</v>
      </c>
      <c r="H14" s="147">
        <v>4.1399999999999997</v>
      </c>
      <c r="I14" s="147">
        <v>4.1100000000000003</v>
      </c>
      <c r="J14" s="147">
        <v>4.08</v>
      </c>
      <c r="K14" s="162">
        <f>SUM(D14:J15)/7</f>
        <v>4.137142857142857</v>
      </c>
      <c r="L14" s="147" t="s">
        <v>36</v>
      </c>
    </row>
    <row r="15" spans="1:13" x14ac:dyDescent="0.35">
      <c r="A15" s="51"/>
      <c r="B15" s="52"/>
      <c r="C15" s="53"/>
      <c r="D15" s="148"/>
      <c r="E15" s="148"/>
      <c r="F15" s="148"/>
      <c r="G15" s="148"/>
      <c r="H15" s="148"/>
      <c r="I15" s="148"/>
      <c r="J15" s="148"/>
      <c r="K15" s="163"/>
      <c r="L15" s="148"/>
    </row>
    <row r="16" spans="1:13" x14ac:dyDescent="0.35">
      <c r="A16" s="44" t="s">
        <v>89</v>
      </c>
      <c r="B16" s="4"/>
      <c r="C16" s="54"/>
      <c r="D16" s="147">
        <v>4.1399999999999997</v>
      </c>
      <c r="E16" s="147">
        <v>4.0199999999999996</v>
      </c>
      <c r="F16" s="147">
        <v>4.0599999999999996</v>
      </c>
      <c r="G16" s="147">
        <v>4.1500000000000004</v>
      </c>
      <c r="H16" s="147">
        <v>4.05</v>
      </c>
      <c r="I16" s="147">
        <v>4.01</v>
      </c>
      <c r="J16" s="147">
        <v>4.04</v>
      </c>
      <c r="K16" s="149">
        <f>SUM(D16:J17)/7</f>
        <v>4.0671428571428567</v>
      </c>
      <c r="L16" s="147" t="s">
        <v>36</v>
      </c>
    </row>
    <row r="17" spans="1:13" x14ac:dyDescent="0.35">
      <c r="A17" s="51"/>
      <c r="B17" s="52"/>
      <c r="C17" s="53"/>
      <c r="D17" s="148"/>
      <c r="E17" s="148"/>
      <c r="F17" s="148"/>
      <c r="G17" s="148"/>
      <c r="H17" s="148"/>
      <c r="I17" s="148"/>
      <c r="J17" s="148"/>
      <c r="K17" s="150"/>
      <c r="L17" s="148"/>
    </row>
    <row r="18" spans="1:13" x14ac:dyDescent="0.35">
      <c r="A18" s="44" t="s">
        <v>90</v>
      </c>
      <c r="B18" s="4"/>
      <c r="C18" s="54"/>
      <c r="D18" s="147">
        <v>4.0999999999999996</v>
      </c>
      <c r="E18" s="147">
        <v>4.05</v>
      </c>
      <c r="F18" s="147">
        <v>4.03</v>
      </c>
      <c r="G18" s="147">
        <v>4.1399999999999997</v>
      </c>
      <c r="H18" s="147">
        <v>3.99</v>
      </c>
      <c r="I18" s="147">
        <v>4.04</v>
      </c>
      <c r="J18" s="147">
        <v>4.01</v>
      </c>
      <c r="K18" s="149">
        <f>SUM(D18:J19)/7</f>
        <v>4.0514285714285716</v>
      </c>
      <c r="L18" s="147" t="s">
        <v>36</v>
      </c>
    </row>
    <row r="19" spans="1:13" x14ac:dyDescent="0.35">
      <c r="A19" s="51" t="s">
        <v>91</v>
      </c>
      <c r="B19" s="52"/>
      <c r="C19" s="53"/>
      <c r="D19" s="148"/>
      <c r="E19" s="148"/>
      <c r="F19" s="148"/>
      <c r="G19" s="148"/>
      <c r="H19" s="148"/>
      <c r="I19" s="148"/>
      <c r="J19" s="148"/>
      <c r="K19" s="150"/>
      <c r="L19" s="148"/>
    </row>
    <row r="20" spans="1:13" x14ac:dyDescent="0.35">
      <c r="A20" s="44" t="s">
        <v>92</v>
      </c>
      <c r="B20" s="4"/>
      <c r="C20" s="54"/>
      <c r="D20" s="147">
        <v>4.08</v>
      </c>
      <c r="E20" s="147">
        <v>4.0199999999999996</v>
      </c>
      <c r="F20" s="147">
        <v>4.0199999999999996</v>
      </c>
      <c r="G20" s="147">
        <v>4.08</v>
      </c>
      <c r="H20" s="147">
        <v>3.36</v>
      </c>
      <c r="I20" s="147">
        <v>4</v>
      </c>
      <c r="J20" s="147">
        <v>4.0199999999999996</v>
      </c>
      <c r="K20" s="164">
        <f>SUM(D20:J21)/7</f>
        <v>3.94</v>
      </c>
      <c r="L20" s="147" t="s">
        <v>36</v>
      </c>
    </row>
    <row r="21" spans="1:13" x14ac:dyDescent="0.35">
      <c r="A21" s="51" t="s">
        <v>93</v>
      </c>
      <c r="B21" s="52"/>
      <c r="C21" s="53"/>
      <c r="D21" s="148"/>
      <c r="E21" s="148"/>
      <c r="F21" s="148"/>
      <c r="G21" s="148"/>
      <c r="H21" s="148"/>
      <c r="I21" s="148"/>
      <c r="J21" s="148"/>
      <c r="K21" s="165"/>
      <c r="L21" s="148"/>
    </row>
    <row r="22" spans="1:13" x14ac:dyDescent="0.35">
      <c r="A22" s="44" t="s">
        <v>94</v>
      </c>
      <c r="B22" s="4"/>
      <c r="C22" s="54"/>
      <c r="D22" s="147">
        <v>4.12</v>
      </c>
      <c r="E22" s="147">
        <v>4.04</v>
      </c>
      <c r="F22" s="147">
        <v>4.08</v>
      </c>
      <c r="G22" s="147">
        <v>4.16</v>
      </c>
      <c r="H22" s="147">
        <v>4.01</v>
      </c>
      <c r="I22" s="147">
        <v>4.04</v>
      </c>
      <c r="J22" s="147">
        <v>4.01</v>
      </c>
      <c r="K22" s="149">
        <f>SUM(D22:J23)/7</f>
        <v>4.0657142857142849</v>
      </c>
      <c r="L22" s="147" t="s">
        <v>36</v>
      </c>
    </row>
    <row r="23" spans="1:13" x14ac:dyDescent="0.35">
      <c r="A23" s="51" t="s">
        <v>49</v>
      </c>
      <c r="B23" s="52"/>
      <c r="C23" s="53"/>
      <c r="D23" s="148"/>
      <c r="E23" s="148"/>
      <c r="F23" s="148"/>
      <c r="G23" s="148"/>
      <c r="H23" s="148"/>
      <c r="I23" s="148"/>
      <c r="J23" s="148"/>
      <c r="K23" s="150"/>
      <c r="L23" s="148"/>
      <c r="M23" s="55"/>
    </row>
    <row r="24" spans="1:13" x14ac:dyDescent="0.35">
      <c r="A24" s="139" t="s">
        <v>58</v>
      </c>
      <c r="B24" s="140"/>
      <c r="C24" s="141"/>
      <c r="D24" s="166">
        <f t="shared" ref="D24:J24" si="0">SUM(D6:D22)/9</f>
        <v>4.1255555555555556</v>
      </c>
      <c r="E24" s="168">
        <f t="shared" si="0"/>
        <v>4.0711111111111107</v>
      </c>
      <c r="F24" s="170">
        <f t="shared" si="0"/>
        <v>4.0588888888888892</v>
      </c>
      <c r="G24" s="166">
        <f t="shared" si="0"/>
        <v>4.1333333333333337</v>
      </c>
      <c r="H24" s="172">
        <f t="shared" si="0"/>
        <v>3.9777777777777774</v>
      </c>
      <c r="I24" s="170">
        <f t="shared" si="0"/>
        <v>4.0633333333333335</v>
      </c>
      <c r="J24" s="160">
        <f t="shared" si="0"/>
        <v>4.043333333333333</v>
      </c>
      <c r="K24" s="162">
        <f>SUM(D24:J25)/7</f>
        <v>4.0676190476190479</v>
      </c>
      <c r="L24" s="145" t="s">
        <v>36</v>
      </c>
      <c r="M24" s="55"/>
    </row>
    <row r="25" spans="1:13" x14ac:dyDescent="0.35">
      <c r="A25" s="142"/>
      <c r="B25" s="143"/>
      <c r="C25" s="144"/>
      <c r="D25" s="167"/>
      <c r="E25" s="169"/>
      <c r="F25" s="171"/>
      <c r="G25" s="167"/>
      <c r="H25" s="173"/>
      <c r="I25" s="171"/>
      <c r="J25" s="161"/>
      <c r="K25" s="163"/>
      <c r="L25" s="146"/>
    </row>
    <row r="26" spans="1:13" ht="31.5" customHeight="1" x14ac:dyDescent="0.35">
      <c r="L26" s="86">
        <v>97</v>
      </c>
    </row>
  </sheetData>
  <mergeCells count="94">
    <mergeCell ref="I22:I23"/>
    <mergeCell ref="J22:J23"/>
    <mergeCell ref="K22:K23"/>
    <mergeCell ref="D24:D25"/>
    <mergeCell ref="E24:E25"/>
    <mergeCell ref="F24:F25"/>
    <mergeCell ref="G24:G25"/>
    <mergeCell ref="H24:H25"/>
    <mergeCell ref="I24:I25"/>
    <mergeCell ref="J24:J25"/>
    <mergeCell ref="K24:K25"/>
    <mergeCell ref="D22:D23"/>
    <mergeCell ref="E22:E23"/>
    <mergeCell ref="F22:F23"/>
    <mergeCell ref="G22:G23"/>
    <mergeCell ref="H22:H23"/>
    <mergeCell ref="I18:I19"/>
    <mergeCell ref="J18:J19"/>
    <mergeCell ref="K18:K19"/>
    <mergeCell ref="D20:D21"/>
    <mergeCell ref="E20:E21"/>
    <mergeCell ref="F20:F21"/>
    <mergeCell ref="G20:G21"/>
    <mergeCell ref="H20:H21"/>
    <mergeCell ref="I20:I21"/>
    <mergeCell ref="J20:J21"/>
    <mergeCell ref="K20:K21"/>
    <mergeCell ref="D18:D19"/>
    <mergeCell ref="E18:E19"/>
    <mergeCell ref="F18:F19"/>
    <mergeCell ref="G18:G19"/>
    <mergeCell ref="H18:H19"/>
    <mergeCell ref="I14:I15"/>
    <mergeCell ref="J14:J15"/>
    <mergeCell ref="K14:K15"/>
    <mergeCell ref="D16:D17"/>
    <mergeCell ref="E16:E17"/>
    <mergeCell ref="F16:F17"/>
    <mergeCell ref="G16:G17"/>
    <mergeCell ref="H16:H17"/>
    <mergeCell ref="I16:I17"/>
    <mergeCell ref="J16:J17"/>
    <mergeCell ref="K16:K17"/>
    <mergeCell ref="D14:D15"/>
    <mergeCell ref="E14:E15"/>
    <mergeCell ref="F14:F15"/>
    <mergeCell ref="G14:G15"/>
    <mergeCell ref="H14:H15"/>
    <mergeCell ref="K8:K9"/>
    <mergeCell ref="D10:D11"/>
    <mergeCell ref="E10:E11"/>
    <mergeCell ref="F10:F11"/>
    <mergeCell ref="G10:G11"/>
    <mergeCell ref="H10:H11"/>
    <mergeCell ref="I10:I11"/>
    <mergeCell ref="J10:J11"/>
    <mergeCell ref="K10:K11"/>
    <mergeCell ref="F8:F9"/>
    <mergeCell ref="G8:G9"/>
    <mergeCell ref="H8:H9"/>
    <mergeCell ref="I8:I9"/>
    <mergeCell ref="J8:J9"/>
    <mergeCell ref="L10:L11"/>
    <mergeCell ref="A1:L2"/>
    <mergeCell ref="A4:C5"/>
    <mergeCell ref="K4:K5"/>
    <mergeCell ref="L6:L7"/>
    <mergeCell ref="L8:L9"/>
    <mergeCell ref="D6:D7"/>
    <mergeCell ref="E6:E7"/>
    <mergeCell ref="F6:F7"/>
    <mergeCell ref="G6:G7"/>
    <mergeCell ref="H6:H7"/>
    <mergeCell ref="I6:I7"/>
    <mergeCell ref="J6:J7"/>
    <mergeCell ref="K6:K7"/>
    <mergeCell ref="D8:D9"/>
    <mergeCell ref="E8:E9"/>
    <mergeCell ref="A24:C25"/>
    <mergeCell ref="L24:L25"/>
    <mergeCell ref="L12:L13"/>
    <mergeCell ref="L14:L15"/>
    <mergeCell ref="L16:L17"/>
    <mergeCell ref="L18:L19"/>
    <mergeCell ref="L20:L21"/>
    <mergeCell ref="L22:L23"/>
    <mergeCell ref="D12:D13"/>
    <mergeCell ref="E12:E13"/>
    <mergeCell ref="F12:F13"/>
    <mergeCell ref="G12:G13"/>
    <mergeCell ref="H12:H13"/>
    <mergeCell ref="I12:I13"/>
    <mergeCell ref="J12:J13"/>
    <mergeCell ref="K12:K13"/>
  </mergeCells>
  <pageMargins left="0.39370078740157483" right="0.39370078740157483" top="0.7480314960629921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4" workbookViewId="0">
      <selection activeCell="J1" sqref="J1"/>
    </sheetView>
  </sheetViews>
  <sheetFormatPr defaultRowHeight="21" x14ac:dyDescent="0.35"/>
  <sheetData>
    <row r="1" spans="1:10" x14ac:dyDescent="0.35">
      <c r="J1" s="1">
        <v>98</v>
      </c>
    </row>
    <row r="3" spans="1:10" x14ac:dyDescent="0.35">
      <c r="A3" s="1"/>
      <c r="B3" s="1" t="s">
        <v>96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1" t="s">
        <v>152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5">
      <c r="A6" s="1"/>
      <c r="B6" s="1" t="s">
        <v>153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1" t="s">
        <v>154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3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5">
      <c r="A9" s="1"/>
      <c r="B9" s="1" t="s">
        <v>155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" t="s">
        <v>156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5">
      <c r="A12" s="1"/>
      <c r="B12" s="1" t="s">
        <v>108</v>
      </c>
      <c r="C12" s="1"/>
      <c r="D12" s="1"/>
      <c r="E12" s="1"/>
      <c r="F12" s="1"/>
      <c r="G12" s="1"/>
      <c r="H12" s="1"/>
      <c r="I12" s="1"/>
      <c r="J12" s="1"/>
    </row>
    <row r="13" spans="1:10" x14ac:dyDescent="0.35">
      <c r="A13" s="1" t="s">
        <v>109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 t="s">
        <v>158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5">
      <c r="A15" s="1" t="s">
        <v>157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 x14ac:dyDescent="0.35">
      <c r="B17" s="1" t="s">
        <v>159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5">
      <c r="A18" s="1" t="s">
        <v>160</v>
      </c>
      <c r="B18" s="1"/>
      <c r="C18" s="1"/>
      <c r="D18" s="1"/>
      <c r="E18" s="1"/>
      <c r="F18" s="1"/>
      <c r="G18" s="1"/>
      <c r="H18" s="1"/>
      <c r="I18" s="1"/>
      <c r="J18" s="1"/>
    </row>
    <row r="19" spans="1:1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</row>
  </sheetData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แบบ ภายใน</vt:lpstr>
      <vt:lpstr>ส่วน 2</vt:lpstr>
      <vt:lpstr>ส่วนที่ 2 (ยุธทศาสตร์)</vt:lpstr>
      <vt:lpstr>ตารางแสดงค่าเฉลี่ย</vt:lpstr>
      <vt:lpstr>ตารางอธิบาย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2023-12-20T08:34:04Z</cp:lastPrinted>
  <dcterms:created xsi:type="dcterms:W3CDTF">2022-10-29T07:27:41Z</dcterms:created>
  <dcterms:modified xsi:type="dcterms:W3CDTF">2024-04-04T03:38:29Z</dcterms:modified>
</cp:coreProperties>
</file>